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ate1904="1"/>
  <mc:AlternateContent xmlns:mc="http://schemas.openxmlformats.org/markup-compatibility/2006">
    <mc:Choice Requires="x15">
      <x15ac:absPath xmlns:x15ac="http://schemas.microsoft.com/office/spreadsheetml/2010/11/ac" url="/Volumes/Benutzer/Users/rosenbichler/.ezuno/CheckOut/"/>
    </mc:Choice>
  </mc:AlternateContent>
  <xr:revisionPtr revIDLastSave="0" documentId="13_ncr:1_{A8157B3E-A734-9149-BF12-ABFC84768C60}" xr6:coauthVersionLast="47" xr6:coauthVersionMax="47" xr10:uidLastSave="{00000000-0000-0000-0000-000000000000}"/>
  <bookViews>
    <workbookView xWindow="0" yWindow="760" windowWidth="29040" windowHeight="15840" tabRatio="870" xr2:uid="{00000000-000D-0000-FFFF-FFFF00000000}"/>
  </bookViews>
  <sheets>
    <sheet name="Bundespartei-Bilanz" sheetId="22" r:id="rId1"/>
    <sheet name="Bundespartei" sheetId="21" r:id="rId2"/>
    <sheet name="Burgenland" sheetId="23" r:id="rId3"/>
    <sheet name="Eisenstadt" sheetId="24" r:id="rId4"/>
    <sheet name="Burgenland BG" sheetId="25" r:id="rId5"/>
    <sheet name="Kärnten" sheetId="26" r:id="rId6"/>
    <sheet name="Klagenfurt" sheetId="27" r:id="rId7"/>
    <sheet name="Ktn-Stat." sheetId="28" r:id="rId8"/>
    <sheet name="NÖ" sheetId="29" r:id="rId9"/>
    <sheet name="St. Pölten" sheetId="30" r:id="rId10"/>
    <sheet name="NÖ-Stat." sheetId="31" r:id="rId11"/>
    <sheet name="NÖ-BG" sheetId="32" r:id="rId12"/>
    <sheet name="OÖ" sheetId="33" r:id="rId13"/>
    <sheet name="Linz" sheetId="34" r:id="rId14"/>
    <sheet name="OÖ-Stat." sheetId="35" r:id="rId15"/>
    <sheet name="OÖ-BG" sheetId="36" r:id="rId16"/>
    <sheet name="Salzburg (LO)" sheetId="37" r:id="rId17"/>
    <sheet name="Salzburg (Stadt)" sheetId="38" r:id="rId18"/>
    <sheet name="Salzburg-BG" sheetId="39" r:id="rId19"/>
    <sheet name="Stmk" sheetId="40" r:id="rId20"/>
    <sheet name="Graz" sheetId="41" r:id="rId21"/>
    <sheet name="Stmk-BG" sheetId="42" r:id="rId22"/>
    <sheet name="Tirol" sheetId="43" r:id="rId23"/>
    <sheet name="Innsbruck" sheetId="44" r:id="rId24"/>
    <sheet name="Tirol-BG" sheetId="45" r:id="rId25"/>
    <sheet name="Vbg" sheetId="46" r:id="rId26"/>
    <sheet name="Bregenz" sheetId="47" r:id="rId27"/>
    <sheet name="Wien" sheetId="48" r:id="rId28"/>
    <sheet name="10. Bundesland" sheetId="49" r:id="rId29"/>
    <sheet name="Grüne Andersrum" sheetId="50" r:id="rId30"/>
    <sheet name="Grüne Frauen" sheetId="51" r:id="rId31"/>
    <sheet name="Generation Plus" sheetId="52" r:id="rId32"/>
    <sheet name="Grüne Jugend" sheetId="53" r:id="rId33"/>
    <sheet name="Grüne Migr. Vbg" sheetId="54" r:id="rId34"/>
    <sheet name="Grüne Migr. Wien" sheetId="55" r:id="rId35"/>
    <sheet name="Erträge NO" sheetId="56" r:id="rId36"/>
    <sheet name="Spenden" sheetId="57" r:id="rId37"/>
  </sheets>
  <externalReferences>
    <externalReference r:id="rId38"/>
    <externalReference r:id="rId39"/>
  </externalReferences>
  <definedNames>
    <definedName name="aktmonat">MONTH(NOW())-1</definedName>
    <definedName name="_xlnm.Database" localSheetId="1">Bundespartei!$A$50:$F$64</definedName>
    <definedName name="_xlnm.Database" localSheetId="0">'Bundespartei-Bilanz'!$A$30:$G$48</definedName>
    <definedName name="_xlnm.Database">#REF!</definedName>
    <definedName name="EUR">13.7603</definedName>
    <definedName name="Jahrakt">2023</definedName>
    <definedName name="VPI">[1]Grobplan!$B$5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56" l="1"/>
  <c r="B21" i="56"/>
  <c r="B22" i="56" s="1"/>
  <c r="B12" i="56"/>
  <c r="B10" i="56"/>
  <c r="B14" i="56" s="1"/>
  <c r="C47" i="55"/>
  <c r="C46" i="55"/>
  <c r="C45" i="55"/>
  <c r="C44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C28" i="55"/>
  <c r="C27" i="55"/>
  <c r="C26" i="55"/>
  <c r="C25" i="55"/>
  <c r="C2" i="55"/>
  <c r="A1" i="55"/>
  <c r="C48" i="55" l="1"/>
  <c r="C5" i="55" s="1"/>
  <c r="C23" i="55" s="1"/>
  <c r="C25" i="54" l="1"/>
  <c r="C2" i="54"/>
  <c r="A1" i="54"/>
  <c r="C23" i="54" l="1"/>
  <c r="C48" i="54"/>
  <c r="C48" i="53" l="1"/>
  <c r="C25" i="53"/>
  <c r="C23" i="53"/>
  <c r="C2" i="53"/>
  <c r="A1" i="53"/>
  <c r="C48" i="52"/>
  <c r="C25" i="52"/>
  <c r="C23" i="52"/>
  <c r="C2" i="52"/>
  <c r="A1" i="52"/>
  <c r="C48" i="51" l="1"/>
  <c r="C25" i="51"/>
  <c r="C23" i="51"/>
  <c r="C2" i="51"/>
  <c r="A1" i="51"/>
  <c r="C48" i="50" l="1"/>
  <c r="C25" i="50"/>
  <c r="C23" i="50"/>
  <c r="C2" i="50"/>
  <c r="A1" i="50"/>
  <c r="C48" i="49" l="1"/>
  <c r="C25" i="49"/>
  <c r="C23" i="49"/>
  <c r="C2" i="49"/>
  <c r="A1" i="49"/>
  <c r="C48" i="48" l="1"/>
  <c r="C25" i="48"/>
  <c r="C23" i="48"/>
  <c r="C2" i="48"/>
  <c r="A1" i="48"/>
  <c r="C25" i="47" l="1"/>
  <c r="C2" i="47"/>
  <c r="A1" i="47"/>
  <c r="C23" i="47" l="1"/>
  <c r="C48" i="47"/>
  <c r="C25" i="46" l="1"/>
  <c r="C2" i="46"/>
  <c r="A1" i="46"/>
  <c r="C23" i="46" l="1"/>
  <c r="C48" i="46"/>
  <c r="D10" i="45" l="1"/>
  <c r="C10" i="45"/>
  <c r="C25" i="44"/>
  <c r="C2" i="44"/>
  <c r="A1" i="44"/>
  <c r="C23" i="44" l="1"/>
  <c r="C48" i="44"/>
  <c r="C25" i="43" l="1"/>
  <c r="C2" i="43"/>
  <c r="A1" i="43"/>
  <c r="C23" i="43" l="1"/>
  <c r="C48" i="43"/>
  <c r="D15" i="42" l="1"/>
  <c r="C15" i="42"/>
  <c r="C25" i="41"/>
  <c r="C2" i="41"/>
  <c r="A1" i="41"/>
  <c r="C23" i="41" l="1"/>
  <c r="C48" i="41"/>
  <c r="C25" i="40"/>
  <c r="C2" i="40"/>
  <c r="A1" i="40"/>
  <c r="C23" i="40" l="1"/>
  <c r="C48" i="40"/>
  <c r="D8" i="39" l="1"/>
  <c r="C8" i="39"/>
  <c r="C25" i="38" l="1"/>
  <c r="C2" i="38"/>
  <c r="A1" i="38"/>
  <c r="C23" i="38" l="1"/>
  <c r="C48" i="38"/>
  <c r="C25" i="37" l="1"/>
  <c r="C2" i="37"/>
  <c r="A1" i="37"/>
  <c r="C23" i="37" l="1"/>
  <c r="C48" i="37"/>
  <c r="D18" i="36" l="1"/>
  <c r="C18" i="36"/>
  <c r="D5" i="35"/>
  <c r="C5" i="35"/>
  <c r="C25" i="34"/>
  <c r="C2" i="34"/>
  <c r="A1" i="34"/>
  <c r="C23" i="34" l="1"/>
  <c r="C48" i="34"/>
  <c r="C25" i="33"/>
  <c r="C2" i="33"/>
  <c r="A1" i="33"/>
  <c r="C23" i="33" l="1"/>
  <c r="C48" i="33"/>
  <c r="D22" i="32"/>
  <c r="C22" i="32"/>
  <c r="D6" i="31"/>
  <c r="C6" i="31"/>
  <c r="C25" i="30"/>
  <c r="C2" i="30"/>
  <c r="A1" i="30"/>
  <c r="C23" i="30" l="1"/>
  <c r="C48" i="30"/>
  <c r="C25" i="29" l="1"/>
  <c r="C23" i="29"/>
  <c r="C2" i="29"/>
  <c r="A1" i="29"/>
  <c r="C48" i="29" l="1"/>
  <c r="D4" i="28" l="1"/>
  <c r="C4" i="28"/>
  <c r="C25" i="27"/>
  <c r="C2" i="27"/>
  <c r="A1" i="27"/>
  <c r="C25" i="26"/>
  <c r="C2" i="26"/>
  <c r="A1" i="26"/>
  <c r="C23" i="27" l="1"/>
  <c r="C48" i="27"/>
  <c r="C23" i="26"/>
  <c r="C48" i="26"/>
  <c r="D10" i="25" l="1"/>
  <c r="C10" i="25"/>
  <c r="C25" i="24"/>
  <c r="C2" i="24"/>
  <c r="A1" i="24"/>
  <c r="C48" i="24" l="1"/>
  <c r="C23" i="24"/>
  <c r="A1" i="21" l="1"/>
  <c r="A1" i="22"/>
  <c r="C23" i="23" l="1"/>
  <c r="C48" i="23"/>
  <c r="D15" i="22"/>
  <c r="D28" i="22"/>
  <c r="C25" i="21"/>
  <c r="D31" i="22" l="1"/>
  <c r="C23" i="21" l="1"/>
  <c r="C48" i="21"/>
</calcChain>
</file>

<file path=xl/sharedStrings.xml><?xml version="1.0" encoding="utf-8"?>
<sst xmlns="http://schemas.openxmlformats.org/spreadsheetml/2006/main" count="2514" uniqueCount="271">
  <si>
    <t>Mitgliedsbeiträge</t>
  </si>
  <si>
    <t>Mitgliedsbeiträge und internationale Arbeit</t>
  </si>
  <si>
    <t>Nr.</t>
  </si>
  <si>
    <t>01</t>
  </si>
  <si>
    <t>02</t>
  </si>
  <si>
    <t>03</t>
  </si>
  <si>
    <t>Fördermittel</t>
  </si>
  <si>
    <t>04</t>
  </si>
  <si>
    <t>05</t>
  </si>
  <si>
    <t>Erträge aus parteieigener wirtschaftlicher Tätigkeit</t>
  </si>
  <si>
    <t>06</t>
  </si>
  <si>
    <t>07</t>
  </si>
  <si>
    <t>08</t>
  </si>
  <si>
    <t>09</t>
  </si>
  <si>
    <t>10</t>
  </si>
  <si>
    <t>11</t>
  </si>
  <si>
    <t>12</t>
  </si>
  <si>
    <t>13</t>
  </si>
  <si>
    <t>Erträge aus Veranstaltungen, aus der Herstellung und dem Vertrieb von Druckschriften sowie ähnliche sich unmittelbar aus der Parteitätigkeit ergebende Erträge</t>
  </si>
  <si>
    <t>Beiträge der der jeweiligen Partei angehörenden Mandatare und Funktionäre</t>
  </si>
  <si>
    <t>Geldspenden</t>
  </si>
  <si>
    <t>Spenden in Form von lebenden Subventionen</t>
  </si>
  <si>
    <t>Erträge aus Sponsoring</t>
  </si>
  <si>
    <t>Spenden in Form von Sachleistungen</t>
  </si>
  <si>
    <t>Erträge aus Inseraten</t>
  </si>
  <si>
    <t>Erträge aus Einzelzuwendungen und Sachleistungen</t>
  </si>
  <si>
    <t>Erträge aus der Parteiorganisation</t>
  </si>
  <si>
    <t>Erträge aus nahestehenden Organisationen oder Personenkomitees</t>
  </si>
  <si>
    <t>16a</t>
  </si>
  <si>
    <t>Sonstige Erträge: Leistungen an Dritte</t>
  </si>
  <si>
    <t>16d</t>
  </si>
  <si>
    <t>Sonstige Erträge: Leistungen an Klubs</t>
  </si>
  <si>
    <t>16b</t>
  </si>
  <si>
    <t>Sonstige Erträge: Leistungen an Bildungseinrichtung der Partei</t>
  </si>
  <si>
    <t>16c</t>
  </si>
  <si>
    <t>Sonstige Erträge: Zahlungen für durchlaufende Posten</t>
  </si>
  <si>
    <t>16e</t>
  </si>
  <si>
    <t>Personalaufwand</t>
  </si>
  <si>
    <t>Aufwand zur Unterstützung eines Wahlwerbers für die Wahl des Bundespräsidenten</t>
  </si>
  <si>
    <t>Büroaufwand für den laufenden Betrieb inklusive Abschreibungen</t>
  </si>
  <si>
    <t>Aufwendungen für den Fuhrpark</t>
  </si>
  <si>
    <t>Reise- und Fahrtkostenaufwand</t>
  </si>
  <si>
    <t>Direktwerbung</t>
  </si>
  <si>
    <t>Aufwendungen für Veranstaltungen</t>
  </si>
  <si>
    <t>sonstiger Sachaufwand für Öffentlichkeitsarbeit</t>
  </si>
  <si>
    <t>Inserate und Werbeeinschaltungen</t>
  </si>
  <si>
    <t>Außenwerbung, insbesondere Plakate</t>
  </si>
  <si>
    <t>sonstiger Sachaufwand für Administration und Schulungskosten</t>
  </si>
  <si>
    <t>Rechts-, Prüfungs- und Beratungsaufwand</t>
  </si>
  <si>
    <t>Sonstige Aufwendungen: Aufwendungen für durchlaufende Posten</t>
  </si>
  <si>
    <t>18e</t>
  </si>
  <si>
    <t>Sonstige Aufwendungen: Aufwendungen für nicht zuordbare Kleinaufwendungen</t>
  </si>
  <si>
    <t>18a</t>
  </si>
  <si>
    <t>Aufwendungen für nahestehende Organisationen</t>
  </si>
  <si>
    <t>Aufwendungen innerhalb der Parteiorganisation</t>
  </si>
  <si>
    <t>Sonstige Aufwendungen: Aufwendungen für weiterverrechnete Leistungen an Klubs</t>
  </si>
  <si>
    <t>18b</t>
  </si>
  <si>
    <t>Sonstige Aufwendungen: Aufwendungen für weiterverrechnete Leistungen an Bildungseinrichtungen der Partei</t>
  </si>
  <si>
    <t>18c</t>
  </si>
  <si>
    <t>Sonstige Aufwendungen: Aufwendungen für weiterverrechnete Leistungen an Dritte</t>
  </si>
  <si>
    <t>18d</t>
  </si>
  <si>
    <t>Erträge aus Anteilen an Unternehmen</t>
  </si>
  <si>
    <t>Erträge aus sonstigem Vermögen</t>
  </si>
  <si>
    <t>Aufwendungen im Zusammenhang mit Unternehmen, an denen Anteile gehalten werden</t>
  </si>
  <si>
    <t>Kreditzinsaufwand und Aufwand für Finanznebenkosten</t>
  </si>
  <si>
    <t>14</t>
  </si>
  <si>
    <t>15</t>
  </si>
  <si>
    <t>16</t>
  </si>
  <si>
    <t>17</t>
  </si>
  <si>
    <t>Betrag</t>
  </si>
  <si>
    <t>Anlagevermögen</t>
  </si>
  <si>
    <t>Ertragsart</t>
  </si>
  <si>
    <t>Gesamtsumme Aufwand</t>
  </si>
  <si>
    <t>Gesamtsumme Ertrag</t>
  </si>
  <si>
    <t>Aufwandsart</t>
  </si>
  <si>
    <t>Sonstige Erträge: nicht zuordenbare Kleinerträge</t>
  </si>
  <si>
    <t>Bundespartei</t>
  </si>
  <si>
    <t>Aktiva</t>
  </si>
  <si>
    <t>EUR</t>
  </si>
  <si>
    <t>i. Grundstücke</t>
  </si>
  <si>
    <t>ii. grundstücksgleiche Rechte und Bauten, einschließlich der Bauten auf fremdem Grund</t>
  </si>
  <si>
    <t>iii. Geschäftsausstattung</t>
  </si>
  <si>
    <t>iv. Anteile an Unternehmen</t>
  </si>
  <si>
    <t>v. sonstigen Finanzanlagen</t>
  </si>
  <si>
    <t>Umlaufvermögen</t>
  </si>
  <si>
    <t>i. Forderungen an Gliederungen der Partei</t>
  </si>
  <si>
    <t>ii. Kassenbestand</t>
  </si>
  <si>
    <t>iii. Bankguthaben und Schecks</t>
  </si>
  <si>
    <t>iv. Forderungen aus der Parteienförderung</t>
  </si>
  <si>
    <t>v. sonstigen Forderungen und Vermögensgegenständen</t>
  </si>
  <si>
    <t>Gesamtsumme Aktiva</t>
  </si>
  <si>
    <t>Passiva</t>
  </si>
  <si>
    <t>a.</t>
  </si>
  <si>
    <t>b.</t>
  </si>
  <si>
    <t>Rückstellungen</t>
  </si>
  <si>
    <t>i. Pensionsrückstellungen</t>
  </si>
  <si>
    <t>ii. Rückstellungen für Abfertigungen</t>
  </si>
  <si>
    <t>iii. sonstige Rückstellungen</t>
  </si>
  <si>
    <t>Verbindlichkeiten</t>
  </si>
  <si>
    <t>i. Verbindlichkeiten gegenüber Gliederungen der Partei</t>
  </si>
  <si>
    <t>ii. Verbindlichkeiten gegenüber nahestehenden Organisationen</t>
  </si>
  <si>
    <t>iii. Verbindlichkeiten gegenüber Kreditinstituten</t>
  </si>
  <si>
    <t>iv. Verbindlichkeiten gegenüber sonstigen Kredit- und Darlehensgebern</t>
  </si>
  <si>
    <t>v. sonstigen Verbindlichkeiten</t>
  </si>
  <si>
    <t>Gesamtsumme Passiva</t>
  </si>
  <si>
    <t>Reinvermögen</t>
  </si>
  <si>
    <t>Saldo aus Z 1 lit c und Z 2 lit c</t>
  </si>
  <si>
    <t>1.</t>
  </si>
  <si>
    <t>2.</t>
  </si>
  <si>
    <t>c.</t>
  </si>
  <si>
    <t>3.</t>
  </si>
  <si>
    <t>ERTRAG
2023</t>
  </si>
  <si>
    <t>Die Grünen Burgenland - LANDESORGANISATION
Angaben für den Rechenschaftsbericht für das Jahr 2023</t>
  </si>
  <si>
    <t>ERTRAG 
2023</t>
  </si>
  <si>
    <t>Gesamtsumme Erträge</t>
  </si>
  <si>
    <t>AUFWAND 2023</t>
  </si>
  <si>
    <t>Gesamtsumme Aufwendungen</t>
  </si>
  <si>
    <t>Die Grünen Burgenland - BEZIRKSGRUPPEN
Angaben für den Rechenschaftsbericht</t>
  </si>
  <si>
    <t>Bezirks-Nummer</t>
  </si>
  <si>
    <t>Name / Bezeichnung</t>
  </si>
  <si>
    <t>Einnahmen</t>
  </si>
  <si>
    <t>Ausgaben</t>
  </si>
  <si>
    <t>Eisenstadt-Land (BG)</t>
  </si>
  <si>
    <t>Güssing (BG)</t>
  </si>
  <si>
    <t>Jennersdorf (BG)</t>
  </si>
  <si>
    <t>Mattersburg (BG)</t>
  </si>
  <si>
    <t>Neusiedl (BG)</t>
  </si>
  <si>
    <t>Oberpullendorf (BG)</t>
  </si>
  <si>
    <t>Oberwart (BG)</t>
  </si>
  <si>
    <t>SUMME</t>
  </si>
  <si>
    <t>Erträge</t>
  </si>
  <si>
    <t>Aufwände</t>
  </si>
  <si>
    <t>Villach (StSt)</t>
  </si>
  <si>
    <t>Die Grünen Kärnten - STATUTARSTÄDTE
Angaben für den Rechenschaftsbericht</t>
  </si>
  <si>
    <t>Waidhofen an der Ybbs (StSt)</t>
  </si>
  <si>
    <t>Krems an der Donau (StSt)</t>
  </si>
  <si>
    <t>Wiener Neustadt Stadt (StST)</t>
  </si>
  <si>
    <t>Die Grünen Niederösterreich - STATUTARSTÄDTE
Angaben für den Rechenschaftsbericht</t>
  </si>
  <si>
    <t>Die Grünen Niederösterreich - BEZIRKSGRUPPEN
Angaben für den Rechenschaftsbericht</t>
  </si>
  <si>
    <t>Amstetten (BG)</t>
  </si>
  <si>
    <t>Baden (BG)</t>
  </si>
  <si>
    <t>Bruck an der Leitha (BG)</t>
  </si>
  <si>
    <t>Gänserndorf (BG)</t>
  </si>
  <si>
    <t>Gmünd (BG)</t>
  </si>
  <si>
    <t>Hollabrunn (BG)</t>
  </si>
  <si>
    <t>Horn (BG)</t>
  </si>
  <si>
    <t>Korneuburg (BG)</t>
  </si>
  <si>
    <t>Krems an der Donau - Land  (BG)</t>
  </si>
  <si>
    <t>Lilienfeld (BG)</t>
  </si>
  <si>
    <t>Melk (BG)</t>
  </si>
  <si>
    <t>Mistelbach (BG)</t>
  </si>
  <si>
    <t>Mödling (BG)</t>
  </si>
  <si>
    <t>Neunkirchen (BG)</t>
  </si>
  <si>
    <t>St. Pölten - Land (BG)</t>
  </si>
  <si>
    <t>Scheibbs (BG)</t>
  </si>
  <si>
    <t>Tulln an der Donau (BG)</t>
  </si>
  <si>
    <t>Wiener Neustadt - Land (BG)</t>
  </si>
  <si>
    <t>Zwettl (BG)</t>
  </si>
  <si>
    <t>Die Grünen Oberösterreich - STATUTARSTÄDTE
Angaben für den Rechenschaftsbericht</t>
  </si>
  <si>
    <t>Steyr (StSt)</t>
  </si>
  <si>
    <t>Wels (StSt)</t>
  </si>
  <si>
    <t>Die Grünen Oberösterreich - BEZIRKSGRUPPEN
Angaben für den Rechenschaftsbericht</t>
  </si>
  <si>
    <t>Braunau (BG)</t>
  </si>
  <si>
    <t>Eferding (BG)</t>
  </si>
  <si>
    <t>Freistadt (BG)</t>
  </si>
  <si>
    <t>Gmunden (BG)</t>
  </si>
  <si>
    <t>Grieskirchen (BG)</t>
  </si>
  <si>
    <t>Kirchdorf (BG)</t>
  </si>
  <si>
    <t>Linz-Land (BG)</t>
  </si>
  <si>
    <t>Perg (BG)</t>
  </si>
  <si>
    <t>Ried (BG)</t>
  </si>
  <si>
    <t>Rohrbach (BG)</t>
  </si>
  <si>
    <t>Schärding (BG)</t>
  </si>
  <si>
    <t>Steyr-Land (BG)</t>
  </si>
  <si>
    <t>Urfahr-Umgebung (BG)</t>
  </si>
  <si>
    <t>Vöcklabruck (BG)</t>
  </si>
  <si>
    <t>Wels-Land (BG)</t>
  </si>
  <si>
    <t>Die Grünen Salzburg - BEZIRKSGRUPPEN
Angaben für den Rechenschaftsbericht</t>
  </si>
  <si>
    <t>Hallein (BG)</t>
  </si>
  <si>
    <t>Salzburg Umgebung (BG)</t>
  </si>
  <si>
    <t>St. Johann im Pongau (BG)</t>
  </si>
  <si>
    <t>Tamsweg (BG)</t>
  </si>
  <si>
    <t>Zell am See (BG)</t>
  </si>
  <si>
    <t>Bruck-Mürzzuschlag (BG)</t>
  </si>
  <si>
    <t>Deutschlandsberg (BG)</t>
  </si>
  <si>
    <t>Graz-Umgebung (BG)</t>
  </si>
  <si>
    <t>Hartberg-Fürstenfeld (BG)</t>
  </si>
  <si>
    <t>Leibnitz (BG)</t>
  </si>
  <si>
    <t>Leoben (BG)</t>
  </si>
  <si>
    <t>Liezen (BG)</t>
  </si>
  <si>
    <t>Murtal (BG)</t>
  </si>
  <si>
    <t>Murau (BG)</t>
  </si>
  <si>
    <t>Südoststeiermark (BG)</t>
  </si>
  <si>
    <t>Voitsberg (BG)</t>
  </si>
  <si>
    <t>Weiz (BG)</t>
  </si>
  <si>
    <t>Die Grünen Steiermark - BEZIRKSGRUPPEN
Angaben für den Rechenschaftsbericht</t>
  </si>
  <si>
    <t>Die Grünen Tirol - BEZIRKSGRUPPEN
Angaben für den Rechenschaftsbericht</t>
  </si>
  <si>
    <t>Imst (BG)</t>
  </si>
  <si>
    <t>Innsbruck Land (BG)</t>
  </si>
  <si>
    <t>Kitzbühel (BG)</t>
  </si>
  <si>
    <t>Kufstein (BG)</t>
  </si>
  <si>
    <t>Lienz (BG)</t>
  </si>
  <si>
    <t>Reutte (BG)</t>
  </si>
  <si>
    <t>Schwaz (BG)</t>
  </si>
  <si>
    <t>Beiträge der der jeweiligen Partei angehörenden Mandatare u. Funktionäre</t>
  </si>
  <si>
    <t>Erträge aus Nahestehenden Organisationen oder 
Personenkomitees 2023</t>
  </si>
  <si>
    <t>GRAS – Grüne &amp; Alternative Student_innen</t>
  </si>
  <si>
    <t>Die Grünen Burgenland</t>
  </si>
  <si>
    <t>Grüne Wirtschaft</t>
  </si>
  <si>
    <t>Die Grünen Oberösterreich</t>
  </si>
  <si>
    <t>AUGE Oberösterreich - Alternative und Grüne GewerkschafterInnen/Unabhängige GewerkschafterInnen</t>
  </si>
  <si>
    <t>Grüne Bäuerinnen und Bauern Oberösterreich</t>
  </si>
  <si>
    <t>Grüne Bäuerinnen und Bauern</t>
  </si>
  <si>
    <t>Grüner PadagogInnen Verein</t>
  </si>
  <si>
    <t>SUMME (Die Grünen Oberösterreich)</t>
  </si>
  <si>
    <t>Die Grünen Linz</t>
  </si>
  <si>
    <t>Grüne Wirtschaft: Kooperation Veranstaltung</t>
  </si>
  <si>
    <t>Die Grünen Steiermark</t>
  </si>
  <si>
    <t>GRÜNE AKADEMIE STEIERMARK</t>
  </si>
  <si>
    <t>Grüne Wirtschaft Steiermark</t>
  </si>
  <si>
    <t>SUMME (Die Grünen Steiermark)</t>
  </si>
  <si>
    <t>Die Grünen Tirol</t>
  </si>
  <si>
    <t>Die Grünen in der AK</t>
  </si>
  <si>
    <t>Grüne Wirtschaft Tirol</t>
  </si>
  <si>
    <t>SUMME (Die Grünen Tirol)</t>
  </si>
  <si>
    <t>Die Grünen Vorarlberg</t>
  </si>
  <si>
    <t>Die Grünen Wien</t>
  </si>
  <si>
    <t>Verein Grünes Tierschutzforum</t>
  </si>
  <si>
    <t>Erträge aus Geldspenden</t>
  </si>
  <si>
    <t>Gliederung der Partei</t>
  </si>
  <si>
    <t>Spender:in</t>
  </si>
  <si>
    <t>Postleitzahl</t>
  </si>
  <si>
    <t>Die Grünen - Bundespartei</t>
  </si>
  <si>
    <t>Felix Stelzer</t>
  </si>
  <si>
    <t>Helge Juliana Juen</t>
  </si>
  <si>
    <t>Die Grünen Arbing</t>
  </si>
  <si>
    <t>Roland Vuketich</t>
  </si>
  <si>
    <t>Siegfried Mörz</t>
  </si>
  <si>
    <t>7000</t>
  </si>
  <si>
    <t>Die Grünen Eisenstadt</t>
  </si>
  <si>
    <t>Die Grünen Geboltskirchen</t>
  </si>
  <si>
    <t>Dipl. Ing. Manfred Uttenthaler</t>
  </si>
  <si>
    <t>Die Grünen Innsbruck</t>
  </si>
  <si>
    <t>Dejan Lukovic</t>
  </si>
  <si>
    <t>Georg Willi</t>
  </si>
  <si>
    <t>6020</t>
  </si>
  <si>
    <t>Die Grünen Koblach</t>
  </si>
  <si>
    <t>Arno Wohlgenannt</t>
  </si>
  <si>
    <t>Brigitte Langer</t>
  </si>
  <si>
    <t>Die Grünen Pressbaum</t>
  </si>
  <si>
    <t>Umweltforum Pressbaum</t>
  </si>
  <si>
    <t>Die Grünen Rankweil</t>
  </si>
  <si>
    <t>Christoph Metzler</t>
  </si>
  <si>
    <t>Peter Dietrich</t>
  </si>
  <si>
    <t>Walter Müller</t>
  </si>
  <si>
    <t>Nadine Dunst-Ender</t>
  </si>
  <si>
    <t>Eveline Dürr</t>
  </si>
  <si>
    <t>Christian Tesar</t>
  </si>
  <si>
    <t>GRAS Tirol</t>
  </si>
  <si>
    <t>Die Grünen in der AK Tirol</t>
  </si>
  <si>
    <t>Hermann Weratschnig</t>
  </si>
  <si>
    <t>Barbara Nessler</t>
  </si>
  <si>
    <t>Erträge aus Spenden in Form von Sachleistungen</t>
  </si>
  <si>
    <t>Die Grünen Kärnten</t>
  </si>
  <si>
    <t>Gabriele Hadl</t>
  </si>
  <si>
    <t>Grüne Andersrum Salzburg</t>
  </si>
  <si>
    <t>Baumann Stoffe- und Textildiskont</t>
  </si>
  <si>
    <t>Die Grünen Bürs</t>
  </si>
  <si>
    <t>Christoph Matt</t>
  </si>
  <si>
    <t>Erträge aus Spenden in Form von lebenden Subventionen</t>
  </si>
  <si>
    <t>DESIGNKRAFT Werbeagentur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</si>
</sst>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  <charset val="1"/>
    </font>
    <font>
      <sz val="12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FF0000"/>
      <name val="Arial"/>
      <family val="2"/>
    </font>
    <font>
      <i/>
      <sz val="11"/>
      <color rgb="FF000000"/>
      <name val="Arial"/>
      <family val="2"/>
    </font>
    <font>
      <sz val="12"/>
      <color rgb="FF000000"/>
      <name val="Verdana"/>
      <family val="2"/>
    </font>
    <font>
      <sz val="11"/>
      <color rgb="FF000000"/>
      <name val="Verdana"/>
      <family val="2"/>
    </font>
    <font>
      <sz val="10"/>
      <color rgb="FF000000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rgb="FF92D050"/>
      </patternFill>
    </fill>
    <fill>
      <patternFill patternType="solid">
        <fgColor theme="5"/>
        <bgColor rgb="FFFF8080"/>
      </patternFill>
    </fill>
    <fill>
      <patternFill patternType="solid">
        <fgColor rgb="FFFFFFFF"/>
        <bgColor rgb="FFFBE5D6"/>
      </patternFill>
    </fill>
    <fill>
      <patternFill patternType="solid">
        <fgColor theme="5" tint="0.79989013336588644"/>
        <bgColor rgb="FFFFE699"/>
      </patternFill>
    </fill>
    <fill>
      <patternFill patternType="solid">
        <fgColor rgb="FF9BBB59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70AD47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D7D31"/>
        <bgColor auto="1"/>
      </patternFill>
    </fill>
    <fill>
      <patternFill patternType="solid">
        <fgColor rgb="FFFBE4D5"/>
        <bgColor auto="1"/>
      </patternFill>
    </fill>
    <fill>
      <patternFill patternType="solid">
        <fgColor theme="9"/>
        <bgColor rgb="FF339966"/>
      </patternFill>
    </fill>
    <fill>
      <patternFill patternType="solid">
        <fgColor theme="5" tint="0.79989013336588644"/>
        <bgColor rgb="FFD9D9D9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medium">
        <color rgb="FF000000"/>
      </bottom>
      <diagonal/>
    </border>
  </borders>
  <cellStyleXfs count="9">
    <xf numFmtId="0" fontId="0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" fillId="0" borderId="0"/>
  </cellStyleXfs>
  <cellXfs count="297">
    <xf numFmtId="0" fontId="0" fillId="0" borderId="0" xfId="0"/>
    <xf numFmtId="0" fontId="8" fillId="0" borderId="0" xfId="1" applyFont="1" applyAlignment="1">
      <alignment vertical="top"/>
    </xf>
    <xf numFmtId="1" fontId="10" fillId="0" borderId="0" xfId="1" applyNumberFormat="1" applyFont="1" applyAlignment="1">
      <alignment vertical="top" wrapText="1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" fontId="11" fillId="0" borderId="0" xfId="1" applyNumberFormat="1" applyFont="1" applyAlignment="1">
      <alignment vertical="top"/>
    </xf>
    <xf numFmtId="1" fontId="11" fillId="0" borderId="0" xfId="1" applyNumberFormat="1" applyFont="1" applyAlignment="1">
      <alignment vertical="top" wrapText="1"/>
    </xf>
    <xf numFmtId="0" fontId="11" fillId="0" borderId="0" xfId="1" applyFont="1" applyAlignment="1">
      <alignment vertical="top" wrapText="1"/>
    </xf>
    <xf numFmtId="164" fontId="11" fillId="0" borderId="0" xfId="1" applyNumberFormat="1" applyFont="1" applyAlignment="1">
      <alignment vertical="top"/>
    </xf>
    <xf numFmtId="1" fontId="11" fillId="0" borderId="0" xfId="1" applyNumberFormat="1" applyFont="1" applyAlignment="1">
      <alignment vertical="top"/>
    </xf>
    <xf numFmtId="1" fontId="17" fillId="4" borderId="1" xfId="1" applyNumberFormat="1" applyFont="1" applyFill="1" applyBorder="1" applyAlignment="1">
      <alignment horizontal="center" vertical="center" wrapText="1"/>
    </xf>
    <xf numFmtId="49" fontId="17" fillId="4" borderId="3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vertical="top"/>
    </xf>
    <xf numFmtId="49" fontId="15" fillId="6" borderId="4" xfId="1" applyNumberFormat="1" applyFont="1" applyFill="1" applyBorder="1" applyAlignment="1">
      <alignment horizontal="center" vertical="top"/>
    </xf>
    <xf numFmtId="0" fontId="19" fillId="6" borderId="5" xfId="1" applyFont="1" applyFill="1" applyBorder="1" applyAlignment="1">
      <alignment horizontal="left" vertical="top" wrapText="1"/>
    </xf>
    <xf numFmtId="4" fontId="15" fillId="6" borderId="6" xfId="1" applyNumberFormat="1" applyFont="1" applyFill="1" applyBorder="1" applyAlignment="1">
      <alignment vertical="top"/>
    </xf>
    <xf numFmtId="1" fontId="17" fillId="0" borderId="0" xfId="1" applyNumberFormat="1" applyFont="1" applyAlignment="1">
      <alignment vertical="top" wrapText="1"/>
    </xf>
    <xf numFmtId="3" fontId="17" fillId="0" borderId="0" xfId="1" applyNumberFormat="1" applyFont="1" applyAlignment="1">
      <alignment vertical="top"/>
    </xf>
    <xf numFmtId="0" fontId="15" fillId="0" borderId="0" xfId="1" applyFont="1" applyAlignment="1">
      <alignment vertical="top"/>
    </xf>
    <xf numFmtId="0" fontId="16" fillId="0" borderId="0" xfId="1" applyFont="1" applyAlignment="1">
      <alignment vertical="top"/>
    </xf>
    <xf numFmtId="49" fontId="15" fillId="0" borderId="7" xfId="1" applyNumberFormat="1" applyFont="1" applyBorder="1" applyAlignment="1">
      <alignment horizontal="center" vertical="top"/>
    </xf>
    <xf numFmtId="0" fontId="19" fillId="3" borderId="8" xfId="1" applyFont="1" applyFill="1" applyBorder="1" applyAlignment="1">
      <alignment horizontal="left" vertical="top" wrapText="1"/>
    </xf>
    <xf numFmtId="4" fontId="15" fillId="5" borderId="6" xfId="1" applyNumberFormat="1" applyFont="1" applyFill="1" applyBorder="1" applyAlignment="1">
      <alignment vertical="top"/>
    </xf>
    <xf numFmtId="4" fontId="15" fillId="0" borderId="0" xfId="1" applyNumberFormat="1" applyFont="1" applyAlignment="1">
      <alignment vertical="top"/>
    </xf>
    <xf numFmtId="1" fontId="15" fillId="0" borderId="0" xfId="1" applyNumberFormat="1" applyFont="1" applyAlignment="1">
      <alignment vertical="top" wrapText="1"/>
    </xf>
    <xf numFmtId="3" fontId="15" fillId="0" borderId="0" xfId="1" applyNumberFormat="1" applyFont="1" applyAlignment="1">
      <alignment vertical="top"/>
    </xf>
    <xf numFmtId="49" fontId="15" fillId="6" borderId="7" xfId="1" applyNumberFormat="1" applyFont="1" applyFill="1" applyBorder="1" applyAlignment="1">
      <alignment horizontal="center" vertical="top"/>
    </xf>
    <xf numFmtId="0" fontId="19" fillId="6" borderId="8" xfId="1" applyFont="1" applyFill="1" applyBorder="1" applyAlignment="1">
      <alignment horizontal="left" vertical="top" wrapText="1"/>
    </xf>
    <xf numFmtId="0" fontId="17" fillId="0" borderId="0" xfId="1" applyFont="1" applyAlignment="1">
      <alignment vertical="top" wrapText="1"/>
    </xf>
    <xf numFmtId="0" fontId="15" fillId="0" borderId="0" xfId="1" applyFont="1" applyAlignment="1">
      <alignment vertical="top" wrapText="1"/>
    </xf>
    <xf numFmtId="49" fontId="17" fillId="2" borderId="1" xfId="1" applyNumberFormat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vertical="center" wrapText="1"/>
    </xf>
    <xf numFmtId="4" fontId="17" fillId="2" borderId="3" xfId="1" applyNumberFormat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49" fontId="15" fillId="0" borderId="0" xfId="1" applyNumberFormat="1" applyFont="1" applyAlignment="1">
      <alignment horizontal="center" vertical="top"/>
    </xf>
    <xf numFmtId="1" fontId="15" fillId="6" borderId="5" xfId="1" applyNumberFormat="1" applyFont="1" applyFill="1" applyBorder="1" applyAlignment="1">
      <alignment vertical="top" wrapText="1"/>
    </xf>
    <xf numFmtId="1" fontId="15" fillId="0" borderId="8" xfId="1" applyNumberFormat="1" applyFont="1" applyBorder="1" applyAlignment="1">
      <alignment vertical="top" wrapText="1"/>
    </xf>
    <xf numFmtId="1" fontId="15" fillId="6" borderId="8" xfId="1" applyNumberFormat="1" applyFont="1" applyFill="1" applyBorder="1" applyAlignment="1">
      <alignment vertical="top" wrapText="1"/>
    </xf>
    <xf numFmtId="1" fontId="17" fillId="0" borderId="0" xfId="1" applyNumberFormat="1" applyFont="1" applyAlignment="1">
      <alignment vertical="top"/>
    </xf>
    <xf numFmtId="4" fontId="17" fillId="0" borderId="0" xfId="1" applyNumberFormat="1" applyFont="1" applyAlignment="1">
      <alignment vertical="top"/>
    </xf>
    <xf numFmtId="164" fontId="16" fillId="0" borderId="0" xfId="1" applyNumberFormat="1" applyFont="1" applyAlignment="1">
      <alignment vertical="top"/>
    </xf>
    <xf numFmtId="1" fontId="18" fillId="4" borderId="1" xfId="1" applyNumberFormat="1" applyFont="1" applyFill="1" applyBorder="1" applyAlignment="1">
      <alignment horizontal="center" vertical="center" wrapText="1"/>
    </xf>
    <xf numFmtId="1" fontId="18" fillId="4" borderId="2" xfId="1" applyNumberFormat="1" applyFont="1" applyFill="1" applyBorder="1" applyAlignment="1">
      <alignment horizontal="left" vertical="center" wrapText="1"/>
    </xf>
    <xf numFmtId="0" fontId="18" fillId="0" borderId="0" xfId="1" applyFont="1" applyAlignment="1">
      <alignment vertical="top"/>
    </xf>
    <xf numFmtId="1" fontId="18" fillId="0" borderId="0" xfId="1" applyNumberFormat="1" applyFont="1" applyAlignment="1">
      <alignment vertical="top" wrapText="1"/>
    </xf>
    <xf numFmtId="0" fontId="10" fillId="0" borderId="0" xfId="1" applyFont="1" applyAlignment="1">
      <alignment vertical="top"/>
    </xf>
    <xf numFmtId="0" fontId="13" fillId="0" borderId="0" xfId="1" applyFont="1" applyAlignment="1">
      <alignment vertical="top"/>
    </xf>
    <xf numFmtId="4" fontId="10" fillId="0" borderId="0" xfId="1" applyNumberFormat="1" applyFont="1" applyAlignment="1">
      <alignment vertical="top"/>
    </xf>
    <xf numFmtId="0" fontId="10" fillId="0" borderId="0" xfId="1" applyFont="1" applyAlignment="1">
      <alignment vertical="top" wrapText="1"/>
    </xf>
    <xf numFmtId="0" fontId="21" fillId="2" borderId="2" xfId="1" applyFont="1" applyFill="1" applyBorder="1" applyAlignment="1">
      <alignment vertical="center" wrapText="1"/>
    </xf>
    <xf numFmtId="4" fontId="18" fillId="2" borderId="3" xfId="1" applyNumberFormat="1" applyFont="1" applyFill="1" applyBorder="1" applyAlignment="1">
      <alignment vertical="center"/>
    </xf>
    <xf numFmtId="0" fontId="18" fillId="0" borderId="0" xfId="1" applyFont="1" applyAlignment="1">
      <alignment vertical="center"/>
    </xf>
    <xf numFmtId="49" fontId="10" fillId="0" borderId="0" xfId="1" applyNumberFormat="1" applyFont="1" applyAlignment="1">
      <alignment horizontal="center" vertical="top"/>
    </xf>
    <xf numFmtId="1" fontId="18" fillId="0" borderId="0" xfId="1" applyNumberFormat="1" applyFont="1" applyAlignment="1">
      <alignment vertical="top"/>
    </xf>
    <xf numFmtId="4" fontId="18" fillId="0" borderId="0" xfId="1" applyNumberFormat="1" applyFont="1" applyAlignment="1">
      <alignment vertical="top"/>
    </xf>
    <xf numFmtId="164" fontId="13" fillId="0" borderId="0" xfId="1" applyNumberFormat="1" applyFont="1" applyAlignment="1">
      <alignment vertical="top"/>
    </xf>
    <xf numFmtId="164" fontId="10" fillId="0" borderId="0" xfId="1" applyNumberFormat="1" applyFont="1" applyAlignment="1">
      <alignment vertical="top"/>
    </xf>
    <xf numFmtId="49" fontId="15" fillId="0" borderId="4" xfId="1" applyNumberFormat="1" applyFont="1" applyBorder="1" applyAlignment="1">
      <alignment horizontal="center" vertical="top"/>
    </xf>
    <xf numFmtId="0" fontId="19" fillId="3" borderId="5" xfId="1" applyFont="1" applyFill="1" applyBorder="1" applyAlignment="1">
      <alignment horizontal="left" vertical="top" wrapText="1"/>
    </xf>
    <xf numFmtId="49" fontId="18" fillId="2" borderId="1" xfId="1" applyNumberFormat="1" applyFont="1" applyFill="1" applyBorder="1" applyAlignment="1">
      <alignment vertical="center"/>
    </xf>
    <xf numFmtId="4" fontId="18" fillId="4" borderId="3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Alignment="1">
      <alignment vertical="center" wrapText="1"/>
    </xf>
    <xf numFmtId="3" fontId="18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164" fontId="13" fillId="0" borderId="0" xfId="1" applyNumberFormat="1" applyFont="1" applyAlignment="1">
      <alignment vertical="center"/>
    </xf>
    <xf numFmtId="1" fontId="17" fillId="4" borderId="2" xfId="1" applyNumberFormat="1" applyFont="1" applyFill="1" applyBorder="1" applyAlignment="1">
      <alignment horizontal="left" vertical="center" wrapText="1"/>
    </xf>
    <xf numFmtId="0" fontId="23" fillId="0" borderId="0" xfId="1" applyFont="1" applyAlignment="1">
      <alignment vertical="top"/>
    </xf>
    <xf numFmtId="1" fontId="24" fillId="8" borderId="1" xfId="1" applyNumberFormat="1" applyFont="1" applyFill="1" applyBorder="1" applyAlignment="1">
      <alignment horizontal="center" vertical="center" wrapText="1"/>
    </xf>
    <xf numFmtId="1" fontId="24" fillId="8" borderId="2" xfId="1" applyNumberFormat="1" applyFont="1" applyFill="1" applyBorder="1" applyAlignment="1">
      <alignment horizontal="left" vertical="center" wrapText="1"/>
    </xf>
    <xf numFmtId="4" fontId="24" fillId="8" borderId="3" xfId="1" applyNumberFormat="1" applyFont="1" applyFill="1" applyBorder="1" applyAlignment="1">
      <alignment horizontal="center" vertical="top" wrapText="1"/>
    </xf>
    <xf numFmtId="0" fontId="24" fillId="0" borderId="0" xfId="1" applyFont="1" applyAlignment="1">
      <alignment vertical="top"/>
    </xf>
    <xf numFmtId="49" fontId="25" fillId="0" borderId="4" xfId="1" applyNumberFormat="1" applyFont="1" applyBorder="1" applyAlignment="1">
      <alignment horizontal="center" vertical="top"/>
    </xf>
    <xf numFmtId="0" fontId="26" fillId="9" borderId="5" xfId="1" applyFont="1" applyFill="1" applyBorder="1" applyAlignment="1">
      <alignment horizontal="left" vertical="top" wrapText="1"/>
    </xf>
    <xf numFmtId="4" fontId="25" fillId="10" borderId="6" xfId="1" applyNumberFormat="1" applyFont="1" applyFill="1" applyBorder="1" applyAlignment="1">
      <alignment vertical="top" wrapText="1"/>
    </xf>
    <xf numFmtId="1" fontId="24" fillId="0" borderId="0" xfId="1" applyNumberFormat="1" applyFont="1" applyAlignment="1">
      <alignment vertical="top"/>
    </xf>
    <xf numFmtId="3" fontId="24" fillId="0" borderId="0" xfId="1" applyNumberFormat="1" applyFont="1" applyAlignment="1">
      <alignment vertical="top"/>
    </xf>
    <xf numFmtId="0" fontId="25" fillId="0" borderId="0" xfId="1" applyFont="1" applyAlignment="1">
      <alignment vertical="top"/>
    </xf>
    <xf numFmtId="0" fontId="27" fillId="0" borderId="0" xfId="1" applyFont="1" applyAlignment="1">
      <alignment vertical="top"/>
    </xf>
    <xf numFmtId="49" fontId="25" fillId="0" borderId="7" xfId="1" applyNumberFormat="1" applyFont="1" applyBorder="1" applyAlignment="1">
      <alignment horizontal="center" vertical="top"/>
    </xf>
    <xf numFmtId="0" fontId="26" fillId="9" borderId="8" xfId="1" applyFont="1" applyFill="1" applyBorder="1" applyAlignment="1">
      <alignment horizontal="left" vertical="top" wrapText="1"/>
    </xf>
    <xf numFmtId="4" fontId="25" fillId="0" borderId="0" xfId="1" applyNumberFormat="1" applyFont="1" applyAlignment="1">
      <alignment vertical="top"/>
    </xf>
    <xf numFmtId="1" fontId="25" fillId="0" borderId="0" xfId="1" applyNumberFormat="1" applyFont="1" applyAlignment="1">
      <alignment vertical="top"/>
    </xf>
    <xf numFmtId="3" fontId="25" fillId="0" borderId="0" xfId="1" applyNumberFormat="1" applyFont="1" applyAlignment="1">
      <alignment vertical="top"/>
    </xf>
    <xf numFmtId="49" fontId="24" fillId="7" borderId="1" xfId="1" applyNumberFormat="1" applyFont="1" applyFill="1" applyBorder="1" applyAlignment="1">
      <alignment vertical="center"/>
    </xf>
    <xf numFmtId="1" fontId="24" fillId="7" borderId="2" xfId="1" applyNumberFormat="1" applyFont="1" applyFill="1" applyBorder="1" applyAlignment="1">
      <alignment vertical="center" wrapText="1"/>
    </xf>
    <xf numFmtId="4" fontId="28" fillId="7" borderId="3" xfId="1" applyNumberFormat="1" applyFont="1" applyFill="1" applyBorder="1" applyAlignment="1">
      <alignment vertical="center" wrapText="1"/>
    </xf>
    <xf numFmtId="0" fontId="24" fillId="0" borderId="0" xfId="1" applyFont="1" applyAlignment="1">
      <alignment vertical="center"/>
    </xf>
    <xf numFmtId="49" fontId="25" fillId="0" borderId="0" xfId="1" applyNumberFormat="1" applyFont="1" applyAlignment="1">
      <alignment horizontal="center" vertical="top"/>
    </xf>
    <xf numFmtId="4" fontId="25" fillId="0" borderId="0" xfId="1" applyNumberFormat="1" applyFont="1" applyAlignment="1">
      <alignment vertical="top" wrapText="1"/>
    </xf>
    <xf numFmtId="1" fontId="25" fillId="0" borderId="5" xfId="1" applyNumberFormat="1" applyFont="1" applyBorder="1" applyAlignment="1">
      <alignment vertical="top" wrapText="1"/>
    </xf>
    <xf numFmtId="1" fontId="25" fillId="0" borderId="8" xfId="1" applyNumberFormat="1" applyFont="1" applyBorder="1" applyAlignment="1">
      <alignment vertical="top" wrapText="1"/>
    </xf>
    <xf numFmtId="4" fontId="24" fillId="0" borderId="0" xfId="1" applyNumberFormat="1" applyFont="1" applyAlignment="1">
      <alignment vertical="top" wrapText="1"/>
    </xf>
    <xf numFmtId="4" fontId="24" fillId="0" borderId="0" xfId="1" applyNumberFormat="1" applyFont="1" applyAlignment="1">
      <alignment vertical="top"/>
    </xf>
    <xf numFmtId="164" fontId="27" fillId="0" borderId="0" xfId="1" applyNumberFormat="1" applyFont="1" applyAlignment="1">
      <alignment vertical="top"/>
    </xf>
    <xf numFmtId="4" fontId="23" fillId="0" borderId="0" xfId="1" applyNumberFormat="1" applyFont="1" applyAlignment="1">
      <alignment vertical="top" wrapText="1"/>
    </xf>
    <xf numFmtId="4" fontId="23" fillId="0" borderId="0" xfId="1" applyNumberFormat="1" applyFont="1" applyAlignment="1">
      <alignment vertical="top"/>
    </xf>
    <xf numFmtId="164" fontId="23" fillId="0" borderId="0" xfId="1" applyNumberFormat="1" applyFont="1" applyAlignment="1">
      <alignment vertical="top"/>
    </xf>
    <xf numFmtId="0" fontId="29" fillId="0" borderId="0" xfId="1" applyFont="1" applyAlignment="1">
      <alignment vertical="top"/>
    </xf>
    <xf numFmtId="1" fontId="23" fillId="0" borderId="0" xfId="1" applyNumberFormat="1" applyFont="1" applyAlignment="1">
      <alignment vertical="top"/>
    </xf>
    <xf numFmtId="4" fontId="17" fillId="4" borderId="3" xfId="1" applyNumberFormat="1" applyFont="1" applyFill="1" applyBorder="1" applyAlignment="1">
      <alignment horizontal="center" vertical="top" wrapText="1"/>
    </xf>
    <xf numFmtId="49" fontId="17" fillId="2" borderId="1" xfId="1" applyNumberFormat="1" applyFont="1" applyFill="1" applyBorder="1" applyAlignment="1">
      <alignment vertical="center"/>
    </xf>
    <xf numFmtId="1" fontId="15" fillId="0" borderId="5" xfId="1" applyNumberFormat="1" applyFont="1" applyBorder="1" applyAlignment="1">
      <alignment vertical="top" wrapText="1"/>
    </xf>
    <xf numFmtId="164" fontId="15" fillId="0" borderId="0" xfId="1" applyNumberFormat="1" applyFont="1" applyAlignment="1">
      <alignment vertical="top"/>
    </xf>
    <xf numFmtId="1" fontId="20" fillId="12" borderId="1" xfId="0" applyNumberFormat="1" applyFont="1" applyFill="1" applyBorder="1" applyAlignment="1">
      <alignment horizontal="center" vertical="center" wrapText="1"/>
    </xf>
    <xf numFmtId="1" fontId="20" fillId="12" borderId="2" xfId="0" applyNumberFormat="1" applyFont="1" applyFill="1" applyBorder="1" applyAlignment="1">
      <alignment horizontal="center" vertical="center" wrapText="1"/>
    </xf>
    <xf numFmtId="3" fontId="20" fillId="12" borderId="2" xfId="0" applyNumberFormat="1" applyFont="1" applyFill="1" applyBorder="1" applyAlignment="1">
      <alignment horizontal="center" vertical="center"/>
    </xf>
    <xf numFmtId="164" fontId="20" fillId="12" borderId="3" xfId="0" applyNumberFormat="1" applyFont="1" applyFill="1" applyBorder="1" applyAlignment="1">
      <alignment horizontal="center" vertical="center"/>
    </xf>
    <xf numFmtId="1" fontId="19" fillId="0" borderId="12" xfId="0" applyNumberFormat="1" applyFont="1" applyBorder="1" applyAlignment="1">
      <alignment vertical="center"/>
    </xf>
    <xf numFmtId="1" fontId="19" fillId="0" borderId="26" xfId="0" applyNumberFormat="1" applyFont="1" applyBorder="1" applyAlignment="1">
      <alignment wrapText="1"/>
    </xf>
    <xf numFmtId="4" fontId="19" fillId="13" borderId="26" xfId="0" applyNumberFormat="1" applyFont="1" applyFill="1" applyBorder="1" applyProtection="1">
      <protection locked="0"/>
    </xf>
    <xf numFmtId="4" fontId="19" fillId="13" borderId="18" xfId="0" applyNumberFormat="1" applyFont="1" applyFill="1" applyBorder="1" applyProtection="1">
      <protection locked="0"/>
    </xf>
    <xf numFmtId="1" fontId="19" fillId="0" borderId="7" xfId="0" applyNumberFormat="1" applyFont="1" applyBorder="1" applyAlignment="1">
      <alignment vertical="center"/>
    </xf>
    <xf numFmtId="1" fontId="19" fillId="0" borderId="8" xfId="0" applyNumberFormat="1" applyFont="1" applyBorder="1" applyAlignment="1">
      <alignment wrapText="1"/>
    </xf>
    <xf numFmtId="4" fontId="19" fillId="13" borderId="8" xfId="0" applyNumberFormat="1" applyFont="1" applyFill="1" applyBorder="1" applyProtection="1">
      <protection locked="0"/>
    </xf>
    <xf numFmtId="4" fontId="19" fillId="13" borderId="9" xfId="0" applyNumberFormat="1" applyFont="1" applyFill="1" applyBorder="1" applyProtection="1">
      <protection locked="0"/>
    </xf>
    <xf numFmtId="1" fontId="20" fillId="11" borderId="1" xfId="0" applyNumberFormat="1" applyFont="1" applyFill="1" applyBorder="1" applyAlignment="1">
      <alignment vertical="center"/>
    </xf>
    <xf numFmtId="1" fontId="20" fillId="11" borderId="2" xfId="0" applyNumberFormat="1" applyFont="1" applyFill="1" applyBorder="1" applyAlignment="1">
      <alignment vertical="center" wrapText="1"/>
    </xf>
    <xf numFmtId="4" fontId="20" fillId="11" borderId="2" xfId="0" applyNumberFormat="1" applyFont="1" applyFill="1" applyBorder="1" applyAlignment="1">
      <alignment vertical="center"/>
    </xf>
    <xf numFmtId="4" fontId="20" fillId="11" borderId="3" xfId="0" applyNumberFormat="1" applyFont="1" applyFill="1" applyBorder="1" applyAlignment="1">
      <alignment vertical="center"/>
    </xf>
    <xf numFmtId="164" fontId="16" fillId="0" borderId="0" xfId="0" applyNumberFormat="1" applyFont="1"/>
    <xf numFmtId="0" fontId="16" fillId="0" borderId="0" xfId="0" applyFont="1"/>
    <xf numFmtId="0" fontId="31" fillId="0" borderId="0" xfId="0" applyFont="1" applyAlignment="1">
      <alignment vertical="center"/>
    </xf>
    <xf numFmtId="3" fontId="20" fillId="0" borderId="0" xfId="0" applyNumberFormat="1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1" fontId="20" fillId="0" borderId="0" xfId="0" applyNumberFormat="1" applyFont="1" applyAlignment="1">
      <alignment wrapText="1"/>
    </xf>
    <xf numFmtId="1" fontId="20" fillId="0" borderId="0" xfId="0" applyNumberFormat="1" applyFont="1"/>
    <xf numFmtId="0" fontId="31" fillId="0" borderId="0" xfId="0" applyFont="1"/>
    <xf numFmtId="0" fontId="31" fillId="0" borderId="0" xfId="0" applyFont="1" applyAlignment="1">
      <alignment wrapText="1"/>
    </xf>
    <xf numFmtId="164" fontId="31" fillId="0" borderId="0" xfId="0" applyNumberFormat="1" applyFont="1"/>
    <xf numFmtId="1" fontId="31" fillId="0" borderId="0" xfId="0" applyNumberFormat="1" applyFont="1"/>
    <xf numFmtId="1" fontId="31" fillId="0" borderId="0" xfId="0" applyNumberFormat="1" applyFont="1" applyAlignment="1">
      <alignment wrapText="1"/>
    </xf>
    <xf numFmtId="3" fontId="31" fillId="0" borderId="0" xfId="0" applyNumberFormat="1" applyFont="1"/>
    <xf numFmtId="1" fontId="19" fillId="0" borderId="4" xfId="0" applyNumberFormat="1" applyFont="1" applyBorder="1"/>
    <xf numFmtId="1" fontId="19" fillId="0" borderId="5" xfId="0" applyNumberFormat="1" applyFont="1" applyBorder="1"/>
    <xf numFmtId="4" fontId="19" fillId="13" borderId="5" xfId="0" applyNumberFormat="1" applyFont="1" applyFill="1" applyBorder="1" applyProtection="1">
      <protection locked="0"/>
    </xf>
    <xf numFmtId="4" fontId="19" fillId="13" borderId="6" xfId="0" applyNumberFormat="1" applyFont="1" applyFill="1" applyBorder="1" applyProtection="1">
      <protection locked="0"/>
    </xf>
    <xf numFmtId="1" fontId="19" fillId="0" borderId="10" xfId="0" applyNumberFormat="1" applyFont="1" applyBorder="1"/>
    <xf numFmtId="4" fontId="16" fillId="13" borderId="9" xfId="0" applyNumberFormat="1" applyFont="1" applyFill="1" applyBorder="1" applyProtection="1">
      <protection locked="0"/>
    </xf>
    <xf numFmtId="1" fontId="30" fillId="0" borderId="0" xfId="0" applyNumberFormat="1" applyFont="1"/>
    <xf numFmtId="1" fontId="30" fillId="0" borderId="0" xfId="0" applyNumberFormat="1" applyFont="1" applyAlignment="1">
      <alignment wrapText="1"/>
    </xf>
    <xf numFmtId="3" fontId="30" fillId="0" borderId="0" xfId="0" applyNumberFormat="1" applyFont="1"/>
    <xf numFmtId="0" fontId="30" fillId="0" borderId="0" xfId="0" applyFont="1"/>
    <xf numFmtId="1" fontId="20" fillId="12" borderId="23" xfId="0" applyNumberFormat="1" applyFont="1" applyFill="1" applyBorder="1" applyAlignment="1">
      <alignment horizontal="center" vertical="center" wrapText="1"/>
    </xf>
    <xf numFmtId="1" fontId="20" fillId="12" borderId="27" xfId="0" applyNumberFormat="1" applyFont="1" applyFill="1" applyBorder="1" applyAlignment="1">
      <alignment horizontal="center" vertical="center" wrapText="1"/>
    </xf>
    <xf numFmtId="3" fontId="20" fillId="12" borderId="27" xfId="0" applyNumberFormat="1" applyFont="1" applyFill="1" applyBorder="1" applyAlignment="1">
      <alignment horizontal="center" vertical="center"/>
    </xf>
    <xf numFmtId="164" fontId="20" fillId="12" borderId="20" xfId="0" applyNumberFormat="1" applyFont="1" applyFill="1" applyBorder="1" applyAlignment="1">
      <alignment horizontal="center" vertical="center"/>
    </xf>
    <xf numFmtId="1" fontId="19" fillId="0" borderId="12" xfId="0" applyNumberFormat="1" applyFont="1" applyBorder="1"/>
    <xf numFmtId="1" fontId="19" fillId="0" borderId="26" xfId="0" applyNumberFormat="1" applyFont="1" applyBorder="1"/>
    <xf numFmtId="1" fontId="19" fillId="0" borderId="7" xfId="0" applyNumberFormat="1" applyFont="1" applyBorder="1"/>
    <xf numFmtId="1" fontId="19" fillId="0" borderId="8" xfId="0" applyNumberFormat="1" applyFont="1" applyBorder="1"/>
    <xf numFmtId="1" fontId="20" fillId="11" borderId="25" xfId="0" applyNumberFormat="1" applyFont="1" applyFill="1" applyBorder="1" applyAlignment="1">
      <alignment vertical="center"/>
    </xf>
    <xf numFmtId="1" fontId="20" fillId="11" borderId="28" xfId="0" applyNumberFormat="1" applyFont="1" applyFill="1" applyBorder="1" applyAlignment="1">
      <alignment vertical="center" wrapText="1"/>
    </xf>
    <xf numFmtId="4" fontId="20" fillId="11" borderId="28" xfId="0" applyNumberFormat="1" applyFont="1" applyFill="1" applyBorder="1" applyAlignment="1">
      <alignment vertical="center"/>
    </xf>
    <xf numFmtId="4" fontId="20" fillId="11" borderId="29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1" fontId="20" fillId="12" borderId="3" xfId="0" applyNumberFormat="1" applyFont="1" applyFill="1" applyBorder="1" applyAlignment="1">
      <alignment horizontal="center" vertical="center" wrapText="1"/>
    </xf>
    <xf numFmtId="3" fontId="20" fillId="12" borderId="24" xfId="0" applyNumberFormat="1" applyFont="1" applyFill="1" applyBorder="1" applyAlignment="1">
      <alignment horizontal="center" vertical="center"/>
    </xf>
    <xf numFmtId="164" fontId="20" fillId="12" borderId="2" xfId="0" applyNumberFormat="1" applyFont="1" applyFill="1" applyBorder="1" applyAlignment="1">
      <alignment horizontal="center" vertical="center"/>
    </xf>
    <xf numFmtId="1" fontId="19" fillId="0" borderId="9" xfId="0" applyNumberFormat="1" applyFont="1" applyBorder="1" applyAlignment="1">
      <alignment wrapText="1"/>
    </xf>
    <xf numFmtId="4" fontId="19" fillId="13" borderId="22" xfId="0" applyNumberFormat="1" applyFont="1" applyFill="1" applyBorder="1" applyProtection="1">
      <protection locked="0"/>
    </xf>
    <xf numFmtId="4" fontId="19" fillId="13" borderId="21" xfId="0" applyNumberFormat="1" applyFont="1" applyFill="1" applyBorder="1" applyProtection="1">
      <protection locked="0"/>
    </xf>
    <xf numFmtId="4" fontId="19" fillId="0" borderId="0" xfId="0" applyNumberFormat="1" applyFont="1"/>
    <xf numFmtId="1" fontId="19" fillId="0" borderId="11" xfId="0" applyNumberFormat="1" applyFont="1" applyBorder="1" applyAlignment="1">
      <alignment wrapText="1"/>
    </xf>
    <xf numFmtId="1" fontId="20" fillId="11" borderId="3" xfId="0" applyNumberFormat="1" applyFont="1" applyFill="1" applyBorder="1" applyAlignment="1">
      <alignment vertical="center" wrapText="1"/>
    </xf>
    <xf numFmtId="4" fontId="20" fillId="11" borderId="24" xfId="0" applyNumberFormat="1" applyFont="1" applyFill="1" applyBorder="1" applyAlignment="1">
      <alignment vertical="center"/>
    </xf>
    <xf numFmtId="1" fontId="17" fillId="2" borderId="2" xfId="1" applyNumberFormat="1" applyFont="1" applyFill="1" applyBorder="1" applyAlignment="1">
      <alignment vertical="center" wrapText="1"/>
    </xf>
    <xf numFmtId="4" fontId="20" fillId="2" borderId="3" xfId="1" applyNumberFormat="1" applyFont="1" applyFill="1" applyBorder="1" applyAlignment="1">
      <alignment vertical="center" wrapText="1"/>
    </xf>
    <xf numFmtId="1" fontId="20" fillId="12" borderId="12" xfId="0" applyNumberFormat="1" applyFont="1" applyFill="1" applyBorder="1" applyAlignment="1">
      <alignment horizontal="center" vertical="center" wrapText="1"/>
    </xf>
    <xf numFmtId="1" fontId="20" fillId="12" borderId="26" xfId="0" applyNumberFormat="1" applyFont="1" applyFill="1" applyBorder="1" applyAlignment="1">
      <alignment horizontal="center" vertical="center" wrapText="1"/>
    </xf>
    <xf numFmtId="3" fontId="20" fillId="12" borderId="26" xfId="0" applyNumberFormat="1" applyFont="1" applyFill="1" applyBorder="1" applyAlignment="1">
      <alignment horizontal="center" vertical="center"/>
    </xf>
    <xf numFmtId="164" fontId="20" fillId="12" borderId="18" xfId="0" applyNumberFormat="1" applyFont="1" applyFill="1" applyBorder="1" applyAlignment="1">
      <alignment horizontal="center" vertical="center"/>
    </xf>
    <xf numFmtId="4" fontId="16" fillId="13" borderId="8" xfId="0" applyNumberFormat="1" applyFont="1" applyFill="1" applyBorder="1" applyProtection="1">
      <protection locked="0"/>
    </xf>
    <xf numFmtId="0" fontId="19" fillId="0" borderId="0" xfId="0" applyFont="1" applyAlignment="1">
      <alignment wrapText="1"/>
    </xf>
    <xf numFmtId="164" fontId="19" fillId="0" borderId="0" xfId="0" applyNumberFormat="1" applyFont="1"/>
    <xf numFmtId="4" fontId="15" fillId="14" borderId="6" xfId="1" applyNumberFormat="1" applyFont="1" applyFill="1" applyBorder="1" applyAlignment="1">
      <alignment vertical="top"/>
    </xf>
    <xf numFmtId="3" fontId="9" fillId="0" borderId="0" xfId="1" applyNumberFormat="1" applyFont="1" applyAlignment="1">
      <alignment vertical="top"/>
    </xf>
    <xf numFmtId="164" fontId="12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1" fontId="9" fillId="0" borderId="0" xfId="1" applyNumberFormat="1" applyFont="1" applyAlignment="1">
      <alignment vertical="top" wrapText="1"/>
    </xf>
    <xf numFmtId="3" fontId="11" fillId="0" borderId="0" xfId="1" applyNumberFormat="1" applyFont="1" applyAlignment="1">
      <alignment vertical="top"/>
    </xf>
    <xf numFmtId="0" fontId="9" fillId="0" borderId="0" xfId="1" applyFont="1" applyAlignment="1">
      <alignment vertical="top" wrapText="1"/>
    </xf>
    <xf numFmtId="1" fontId="9" fillId="0" borderId="0" xfId="1" applyNumberFormat="1" applyFont="1" applyAlignment="1">
      <alignment vertical="top"/>
    </xf>
    <xf numFmtId="4" fontId="9" fillId="0" borderId="0" xfId="1" applyNumberFormat="1" applyFont="1" applyAlignment="1">
      <alignment vertical="top"/>
    </xf>
    <xf numFmtId="49" fontId="17" fillId="2" borderId="1" xfId="1" applyNumberFormat="1" applyFont="1" applyFill="1" applyBorder="1" applyAlignment="1">
      <alignment vertical="top"/>
    </xf>
    <xf numFmtId="0" fontId="20" fillId="2" borderId="2" xfId="1" applyFont="1" applyFill="1" applyBorder="1" applyAlignment="1">
      <alignment vertical="top" wrapText="1"/>
    </xf>
    <xf numFmtId="4" fontId="17" fillId="2" borderId="3" xfId="1" applyNumberFormat="1" applyFont="1" applyFill="1" applyBorder="1" applyAlignment="1">
      <alignment vertical="top"/>
    </xf>
    <xf numFmtId="1" fontId="17" fillId="2" borderId="2" xfId="1" applyNumberFormat="1" applyFont="1" applyFill="1" applyBorder="1" applyAlignment="1">
      <alignment vertical="top" wrapText="1"/>
    </xf>
    <xf numFmtId="4" fontId="20" fillId="2" borderId="3" xfId="1" applyNumberFormat="1" applyFont="1" applyFill="1" applyBorder="1" applyAlignment="1">
      <alignment vertical="top" wrapText="1"/>
    </xf>
    <xf numFmtId="4" fontId="31" fillId="0" borderId="0" xfId="0" applyNumberFormat="1" applyFont="1"/>
    <xf numFmtId="164" fontId="34" fillId="0" borderId="0" xfId="0" applyNumberFormat="1" applyFont="1"/>
    <xf numFmtId="0" fontId="35" fillId="0" borderId="0" xfId="0" applyFont="1"/>
    <xf numFmtId="49" fontId="20" fillId="17" borderId="30" xfId="0" applyNumberFormat="1" applyFont="1" applyFill="1" applyBorder="1" applyAlignment="1">
      <alignment horizontal="center" vertical="center" wrapText="1"/>
    </xf>
    <xf numFmtId="49" fontId="20" fillId="17" borderId="31" xfId="0" applyNumberFormat="1" applyFont="1" applyFill="1" applyBorder="1" applyAlignment="1">
      <alignment horizontal="left" vertical="center" wrapText="1"/>
    </xf>
    <xf numFmtId="49" fontId="20" fillId="17" borderId="31" xfId="0" applyNumberFormat="1" applyFont="1" applyFill="1" applyBorder="1" applyAlignment="1">
      <alignment horizontal="center" vertical="top" wrapText="1"/>
    </xf>
    <xf numFmtId="0" fontId="36" fillId="0" borderId="0" xfId="0" applyFont="1"/>
    <xf numFmtId="49" fontId="19" fillId="16" borderId="32" xfId="0" applyNumberFormat="1" applyFont="1" applyFill="1" applyBorder="1" applyAlignment="1">
      <alignment horizontal="center" vertical="top"/>
    </xf>
    <xf numFmtId="49" fontId="19" fillId="16" borderId="33" xfId="0" applyNumberFormat="1" applyFont="1" applyFill="1" applyBorder="1" applyAlignment="1">
      <alignment horizontal="left" vertical="top" wrapText="1"/>
    </xf>
    <xf numFmtId="4" fontId="19" fillId="18" borderId="33" xfId="0" applyNumberFormat="1" applyFont="1" applyFill="1" applyBorder="1" applyAlignment="1">
      <alignment vertical="top"/>
    </xf>
    <xf numFmtId="49" fontId="19" fillId="16" borderId="34" xfId="0" applyNumberFormat="1" applyFont="1" applyFill="1" applyBorder="1" applyAlignment="1">
      <alignment horizontal="center" vertical="top"/>
    </xf>
    <xf numFmtId="49" fontId="19" fillId="16" borderId="35" xfId="0" applyNumberFormat="1" applyFont="1" applyFill="1" applyBorder="1" applyAlignment="1">
      <alignment horizontal="left" vertical="top" wrapText="1"/>
    </xf>
    <xf numFmtId="4" fontId="19" fillId="18" borderId="35" xfId="0" applyNumberFormat="1" applyFont="1" applyFill="1" applyBorder="1" applyAlignment="1">
      <alignment vertical="top"/>
    </xf>
    <xf numFmtId="49" fontId="19" fillId="16" borderId="36" xfId="0" applyNumberFormat="1" applyFont="1" applyFill="1" applyBorder="1" applyAlignment="1">
      <alignment horizontal="center" vertical="top"/>
    </xf>
    <xf numFmtId="49" fontId="19" fillId="16" borderId="37" xfId="0" applyNumberFormat="1" applyFont="1" applyFill="1" applyBorder="1" applyAlignment="1">
      <alignment horizontal="left" vertical="top" wrapText="1"/>
    </xf>
    <xf numFmtId="4" fontId="19" fillId="18" borderId="37" xfId="0" applyNumberFormat="1" applyFont="1" applyFill="1" applyBorder="1" applyAlignment="1">
      <alignment vertical="top"/>
    </xf>
    <xf numFmtId="49" fontId="20" fillId="15" borderId="38" xfId="0" applyNumberFormat="1" applyFont="1" applyFill="1" applyBorder="1" applyAlignment="1">
      <alignment vertical="center"/>
    </xf>
    <xf numFmtId="49" fontId="20" fillId="15" borderId="39" xfId="0" applyNumberFormat="1" applyFont="1" applyFill="1" applyBorder="1" applyAlignment="1">
      <alignment vertical="center" wrapText="1"/>
    </xf>
    <xf numFmtId="4" fontId="20" fillId="15" borderId="39" xfId="0" applyNumberFormat="1" applyFont="1" applyFill="1" applyBorder="1" applyAlignment="1">
      <alignment vertical="center"/>
    </xf>
    <xf numFmtId="49" fontId="19" fillId="16" borderId="40" xfId="0" applyNumberFormat="1" applyFont="1" applyFill="1" applyBorder="1" applyAlignment="1">
      <alignment horizontal="center" vertical="top"/>
    </xf>
    <xf numFmtId="1" fontId="19" fillId="16" borderId="40" xfId="0" applyNumberFormat="1" applyFont="1" applyFill="1" applyBorder="1" applyAlignment="1">
      <alignment vertical="top" wrapText="1"/>
    </xf>
    <xf numFmtId="4" fontId="19" fillId="16" borderId="40" xfId="0" applyNumberFormat="1" applyFont="1" applyFill="1" applyBorder="1" applyAlignment="1">
      <alignment vertical="top"/>
    </xf>
    <xf numFmtId="49" fontId="19" fillId="16" borderId="33" xfId="0" applyNumberFormat="1" applyFont="1" applyFill="1" applyBorder="1" applyAlignment="1">
      <alignment vertical="top" wrapText="1"/>
    </xf>
    <xf numFmtId="49" fontId="19" fillId="16" borderId="35" xfId="0" applyNumberFormat="1" applyFont="1" applyFill="1" applyBorder="1" applyAlignment="1">
      <alignment vertical="top" wrapText="1"/>
    </xf>
    <xf numFmtId="49" fontId="19" fillId="16" borderId="37" xfId="0" applyNumberFormat="1" applyFont="1" applyFill="1" applyBorder="1" applyAlignment="1">
      <alignment vertical="top" wrapText="1"/>
    </xf>
    <xf numFmtId="0" fontId="37" fillId="0" borderId="0" xfId="0" applyFont="1"/>
    <xf numFmtId="4" fontId="25" fillId="20" borderId="6" xfId="1" applyNumberFormat="1" applyFont="1" applyFill="1" applyBorder="1" applyAlignment="1">
      <alignment vertical="top"/>
    </xf>
    <xf numFmtId="49" fontId="24" fillId="19" borderId="1" xfId="1" applyNumberFormat="1" applyFont="1" applyFill="1" applyBorder="1" applyAlignment="1">
      <alignment vertical="center"/>
    </xf>
    <xf numFmtId="0" fontId="28" fillId="19" borderId="2" xfId="1" applyFont="1" applyFill="1" applyBorder="1" applyAlignment="1">
      <alignment vertical="center" wrapText="1"/>
    </xf>
    <xf numFmtId="4" fontId="24" fillId="19" borderId="3" xfId="1" applyNumberFormat="1" applyFont="1" applyFill="1" applyBorder="1" applyAlignment="1">
      <alignment vertical="center"/>
    </xf>
    <xf numFmtId="4" fontId="33" fillId="0" borderId="0" xfId="1" applyNumberFormat="1" applyFont="1" applyAlignment="1">
      <alignment vertical="top"/>
    </xf>
    <xf numFmtId="0" fontId="11" fillId="0" borderId="0" xfId="8" applyFont="1" applyAlignment="1">
      <alignment vertical="top"/>
    </xf>
    <xf numFmtId="1" fontId="17" fillId="4" borderId="1" xfId="8" applyNumberFormat="1" applyFont="1" applyFill="1" applyBorder="1" applyAlignment="1">
      <alignment horizontal="left" vertical="center" wrapText="1"/>
    </xf>
    <xf numFmtId="4" fontId="17" fillId="4" borderId="3" xfId="8" applyNumberFormat="1" applyFont="1" applyFill="1" applyBorder="1" applyAlignment="1">
      <alignment horizontal="center" vertical="top" wrapText="1"/>
    </xf>
    <xf numFmtId="3" fontId="17" fillId="0" borderId="0" xfId="8" applyNumberFormat="1" applyFont="1" applyAlignment="1">
      <alignment vertical="top"/>
    </xf>
    <xf numFmtId="0" fontId="15" fillId="0" borderId="0" xfId="8" applyFont="1" applyAlignment="1">
      <alignment vertical="top"/>
    </xf>
    <xf numFmtId="164" fontId="16" fillId="0" borderId="0" xfId="8" applyNumberFormat="1" applyFont="1" applyAlignment="1">
      <alignment vertical="top"/>
    </xf>
    <xf numFmtId="0" fontId="17" fillId="0" borderId="0" xfId="8" applyFont="1" applyAlignment="1">
      <alignment vertical="top"/>
    </xf>
    <xf numFmtId="0" fontId="19" fillId="3" borderId="4" xfId="8" applyFont="1" applyFill="1" applyBorder="1" applyAlignment="1">
      <alignment horizontal="left" vertical="top" wrapText="1"/>
    </xf>
    <xf numFmtId="4" fontId="15" fillId="5" borderId="6" xfId="8" applyNumberFormat="1" applyFont="1" applyFill="1" applyBorder="1" applyAlignment="1">
      <alignment vertical="top"/>
    </xf>
    <xf numFmtId="0" fontId="16" fillId="0" borderId="0" xfId="8" applyFont="1" applyAlignment="1">
      <alignment vertical="top"/>
    </xf>
    <xf numFmtId="0" fontId="19" fillId="3" borderId="7" xfId="8" applyFont="1" applyFill="1" applyBorder="1" applyAlignment="1">
      <alignment horizontal="left" vertical="top" wrapText="1"/>
    </xf>
    <xf numFmtId="4" fontId="15" fillId="0" borderId="0" xfId="8" applyNumberFormat="1" applyFont="1" applyAlignment="1">
      <alignment vertical="top"/>
    </xf>
    <xf numFmtId="4" fontId="15" fillId="5" borderId="6" xfId="8" applyNumberFormat="1" applyFont="1" applyFill="1" applyBorder="1"/>
    <xf numFmtId="0" fontId="20" fillId="21" borderId="7" xfId="8" applyFont="1" applyFill="1" applyBorder="1" applyAlignment="1">
      <alignment horizontal="right" vertical="top" wrapText="1"/>
    </xf>
    <xf numFmtId="4" fontId="17" fillId="21" borderId="6" xfId="8" applyNumberFormat="1" applyFont="1" applyFill="1" applyBorder="1" applyAlignment="1">
      <alignment vertical="top"/>
    </xf>
    <xf numFmtId="0" fontId="19" fillId="3" borderId="13" xfId="8" applyFont="1" applyFill="1" applyBorder="1" applyAlignment="1">
      <alignment horizontal="left" vertical="top" wrapText="1"/>
    </xf>
    <xf numFmtId="4" fontId="15" fillId="5" borderId="29" xfId="8" applyNumberFormat="1" applyFont="1" applyFill="1" applyBorder="1" applyAlignment="1">
      <alignment vertical="top"/>
    </xf>
    <xf numFmtId="0" fontId="11" fillId="0" borderId="0" xfId="8" applyFont="1" applyAlignment="1">
      <alignment vertical="top" wrapText="1"/>
    </xf>
    <xf numFmtId="4" fontId="11" fillId="0" borderId="0" xfId="8" applyNumberFormat="1" applyFont="1" applyAlignment="1">
      <alignment vertical="top"/>
    </xf>
    <xf numFmtId="164" fontId="11" fillId="0" borderId="0" xfId="8" applyNumberFormat="1" applyFont="1" applyAlignment="1">
      <alignment vertical="top"/>
    </xf>
    <xf numFmtId="0" fontId="12" fillId="0" borderId="0" xfId="8" applyFont="1" applyAlignment="1">
      <alignment vertical="top"/>
    </xf>
    <xf numFmtId="1" fontId="11" fillId="0" borderId="0" xfId="8" applyNumberFormat="1" applyFont="1" applyAlignment="1">
      <alignment vertical="top" wrapText="1"/>
    </xf>
    <xf numFmtId="1" fontId="17" fillId="4" borderId="2" xfId="8" applyNumberFormat="1" applyFont="1" applyFill="1" applyBorder="1" applyAlignment="1">
      <alignment horizontal="left" vertical="center" wrapText="1"/>
    </xf>
    <xf numFmtId="49" fontId="17" fillId="4" borderId="2" xfId="8" applyNumberFormat="1" applyFont="1" applyFill="1" applyBorder="1" applyAlignment="1">
      <alignment horizontal="center" vertical="center" wrapText="1"/>
    </xf>
    <xf numFmtId="4" fontId="17" fillId="4" borderId="3" xfId="8" applyNumberFormat="1" applyFont="1" applyFill="1" applyBorder="1" applyAlignment="1">
      <alignment horizontal="center" vertical="center" wrapText="1"/>
    </xf>
    <xf numFmtId="3" fontId="17" fillId="0" borderId="0" xfId="8" applyNumberFormat="1" applyFont="1" applyAlignment="1">
      <alignment vertical="center"/>
    </xf>
    <xf numFmtId="0" fontId="15" fillId="0" borderId="0" xfId="8" applyFont="1" applyAlignment="1">
      <alignment vertical="center"/>
    </xf>
    <xf numFmtId="164" fontId="16" fillId="0" borderId="0" xfId="8" applyNumberFormat="1" applyFont="1" applyAlignment="1">
      <alignment vertical="center"/>
    </xf>
    <xf numFmtId="0" fontId="17" fillId="0" borderId="0" xfId="8" applyFont="1" applyAlignment="1">
      <alignment vertical="center"/>
    </xf>
    <xf numFmtId="0" fontId="19" fillId="3" borderId="12" xfId="8" applyFont="1" applyFill="1" applyBorder="1" applyAlignment="1">
      <alignment horizontal="left" vertical="top" wrapText="1"/>
    </xf>
    <xf numFmtId="0" fontId="19" fillId="3" borderId="26" xfId="8" applyFont="1" applyFill="1" applyBorder="1" applyAlignment="1">
      <alignment horizontal="left" vertical="top" wrapText="1"/>
    </xf>
    <xf numFmtId="49" fontId="15" fillId="0" borderId="26" xfId="8" applyNumberFormat="1" applyFont="1" applyBorder="1" applyAlignment="1">
      <alignment horizontal="center"/>
    </xf>
    <xf numFmtId="4" fontId="15" fillId="5" borderId="18" xfId="8" applyNumberFormat="1" applyFont="1" applyFill="1" applyBorder="1" applyAlignment="1">
      <alignment vertical="top"/>
    </xf>
    <xf numFmtId="0" fontId="19" fillId="3" borderId="8" xfId="8" applyFont="1" applyFill="1" applyBorder="1" applyAlignment="1">
      <alignment horizontal="left" vertical="top" wrapText="1"/>
    </xf>
    <xf numFmtId="49" fontId="15" fillId="0" borderId="8" xfId="8" applyNumberFormat="1" applyFont="1" applyBorder="1" applyAlignment="1">
      <alignment horizontal="center"/>
    </xf>
    <xf numFmtId="4" fontId="15" fillId="5" borderId="9" xfId="8" applyNumberFormat="1" applyFont="1" applyFill="1" applyBorder="1" applyAlignment="1">
      <alignment vertical="top"/>
    </xf>
    <xf numFmtId="49" fontId="15" fillId="0" borderId="8" xfId="8" applyNumberFormat="1" applyFont="1" applyBorder="1" applyAlignment="1">
      <alignment horizontal="center" vertical="center"/>
    </xf>
    <xf numFmtId="0" fontId="19" fillId="3" borderId="14" xfId="8" applyFont="1" applyFill="1" applyBorder="1" applyAlignment="1">
      <alignment horizontal="left" vertical="top" wrapText="1"/>
    </xf>
    <xf numFmtId="49" fontId="15" fillId="0" borderId="14" xfId="8" applyNumberFormat="1" applyFont="1" applyBorder="1" applyAlignment="1">
      <alignment horizontal="center" vertical="center"/>
    </xf>
    <xf numFmtId="4" fontId="15" fillId="5" borderId="19" xfId="8" applyNumberFormat="1" applyFont="1" applyFill="1" applyBorder="1" applyAlignment="1">
      <alignment vertical="top"/>
    </xf>
    <xf numFmtId="49" fontId="11" fillId="0" borderId="0" xfId="8" applyNumberFormat="1" applyFont="1" applyAlignment="1">
      <alignment horizontal="center"/>
    </xf>
    <xf numFmtId="0" fontId="19" fillId="3" borderId="5" xfId="8" applyFont="1" applyFill="1" applyBorder="1" applyAlignment="1">
      <alignment horizontal="left" vertical="top" wrapText="1"/>
    </xf>
    <xf numFmtId="49" fontId="15" fillId="0" borderId="5" xfId="8" applyNumberFormat="1" applyFont="1" applyBorder="1" applyAlignment="1">
      <alignment horizontal="center"/>
    </xf>
    <xf numFmtId="49" fontId="15" fillId="0" borderId="14" xfId="8" applyNumberFormat="1" applyFont="1" applyBorder="1" applyAlignment="1">
      <alignment horizontal="center"/>
    </xf>
    <xf numFmtId="0" fontId="19" fillId="3" borderId="25" xfId="8" applyFont="1" applyFill="1" applyBorder="1" applyAlignment="1">
      <alignment horizontal="left" vertical="top" wrapText="1"/>
    </xf>
    <xf numFmtId="0" fontId="19" fillId="3" borderId="28" xfId="8" applyFont="1" applyFill="1" applyBorder="1" applyAlignment="1">
      <alignment horizontal="left" vertical="top" wrapText="1"/>
    </xf>
    <xf numFmtId="49" fontId="15" fillId="0" borderId="28" xfId="8" applyNumberFormat="1" applyFont="1" applyBorder="1" applyAlignment="1">
      <alignment horizontal="center"/>
    </xf>
    <xf numFmtId="1" fontId="9" fillId="2" borderId="15" xfId="1" applyNumberFormat="1" applyFont="1" applyFill="1" applyBorder="1" applyAlignment="1">
      <alignment horizontal="center" vertical="center" wrapText="1"/>
    </xf>
    <xf numFmtId="1" fontId="9" fillId="2" borderId="16" xfId="1" applyNumberFormat="1" applyFont="1" applyFill="1" applyBorder="1" applyAlignment="1">
      <alignment horizontal="center" vertical="center" wrapText="1"/>
    </xf>
    <xf numFmtId="1" fontId="9" fillId="2" borderId="17" xfId="1" applyNumberFormat="1" applyFont="1" applyFill="1" applyBorder="1" applyAlignment="1">
      <alignment horizontal="center" vertical="center" wrapText="1"/>
    </xf>
    <xf numFmtId="1" fontId="17" fillId="4" borderId="2" xfId="1" applyNumberFormat="1" applyFont="1" applyFill="1" applyBorder="1" applyAlignment="1">
      <alignment horizontal="left" vertical="center" wrapText="1"/>
    </xf>
    <xf numFmtId="1" fontId="22" fillId="7" borderId="15" xfId="1" applyNumberFormat="1" applyFont="1" applyFill="1" applyBorder="1" applyAlignment="1">
      <alignment horizontal="center" vertical="center" wrapText="1"/>
    </xf>
    <xf numFmtId="1" fontId="22" fillId="7" borderId="16" xfId="1" applyNumberFormat="1" applyFont="1" applyFill="1" applyBorder="1" applyAlignment="1">
      <alignment horizontal="center" vertical="center" wrapText="1"/>
    </xf>
    <xf numFmtId="1" fontId="22" fillId="7" borderId="17" xfId="1" applyNumberFormat="1" applyFont="1" applyFill="1" applyBorder="1" applyAlignment="1">
      <alignment horizontal="center" vertical="center" wrapText="1"/>
    </xf>
    <xf numFmtId="1" fontId="30" fillId="11" borderId="15" xfId="0" applyNumberFormat="1" applyFont="1" applyFill="1" applyBorder="1" applyAlignment="1">
      <alignment horizontal="center" vertical="center" wrapText="1"/>
    </xf>
    <xf numFmtId="1" fontId="30" fillId="11" borderId="16" xfId="0" applyNumberFormat="1" applyFont="1" applyFill="1" applyBorder="1" applyAlignment="1">
      <alignment horizontal="center" vertical="center" wrapText="1"/>
    </xf>
    <xf numFmtId="1" fontId="30" fillId="11" borderId="17" xfId="0" applyNumberFormat="1" applyFont="1" applyFill="1" applyBorder="1" applyAlignment="1">
      <alignment horizontal="center" vertical="center" wrapText="1"/>
    </xf>
    <xf numFmtId="1" fontId="30" fillId="11" borderId="23" xfId="0" applyNumberFormat="1" applyFont="1" applyFill="1" applyBorder="1" applyAlignment="1">
      <alignment horizontal="center" vertical="center" wrapText="1"/>
    </xf>
    <xf numFmtId="1" fontId="30" fillId="11" borderId="27" xfId="0" applyNumberFormat="1" applyFont="1" applyFill="1" applyBorder="1" applyAlignment="1">
      <alignment horizontal="center" vertical="center" wrapText="1"/>
    </xf>
    <xf numFmtId="1" fontId="30" fillId="11" borderId="20" xfId="0" applyNumberFormat="1" applyFont="1" applyFill="1" applyBorder="1" applyAlignment="1">
      <alignment horizontal="center" vertical="center" wrapText="1"/>
    </xf>
    <xf numFmtId="1" fontId="30" fillId="11" borderId="1" xfId="0" applyNumberFormat="1" applyFont="1" applyFill="1" applyBorder="1" applyAlignment="1">
      <alignment horizontal="center" vertical="center" wrapText="1"/>
    </xf>
    <xf numFmtId="1" fontId="30" fillId="11" borderId="2" xfId="0" applyNumberFormat="1" applyFont="1" applyFill="1" applyBorder="1" applyAlignment="1">
      <alignment horizontal="center" vertical="center" wrapText="1"/>
    </xf>
    <xf numFmtId="1" fontId="30" fillId="11" borderId="3" xfId="0" applyNumberFormat="1" applyFont="1" applyFill="1" applyBorder="1" applyAlignment="1">
      <alignment horizontal="center" vertical="center" wrapText="1"/>
    </xf>
    <xf numFmtId="1" fontId="15" fillId="0" borderId="0" xfId="1" applyNumberFormat="1" applyFont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1" fontId="7" fillId="2" borderId="15" xfId="1" applyNumberFormat="1" applyFont="1" applyFill="1" applyBorder="1" applyAlignment="1">
      <alignment horizontal="center" vertical="center" wrapText="1"/>
    </xf>
    <xf numFmtId="1" fontId="7" fillId="2" borderId="16" xfId="1" applyNumberFormat="1" applyFont="1" applyFill="1" applyBorder="1" applyAlignment="1">
      <alignment horizontal="center" vertical="center" wrapText="1"/>
    </xf>
    <xf numFmtId="49" fontId="30" fillId="15" borderId="15" xfId="0" applyNumberFormat="1" applyFont="1" applyFill="1" applyBorder="1" applyAlignment="1">
      <alignment horizontal="center" vertical="center" wrapText="1"/>
    </xf>
    <xf numFmtId="49" fontId="30" fillId="15" borderId="16" xfId="0" applyNumberFormat="1" applyFont="1" applyFill="1" applyBorder="1" applyAlignment="1">
      <alignment horizontal="center" vertical="center" wrapText="1"/>
    </xf>
    <xf numFmtId="49" fontId="30" fillId="15" borderId="17" xfId="0" applyNumberFormat="1" applyFont="1" applyFill="1" applyBorder="1" applyAlignment="1">
      <alignment horizontal="center" vertical="center" wrapText="1"/>
    </xf>
    <xf numFmtId="1" fontId="22" fillId="19" borderId="15" xfId="1" applyNumberFormat="1" applyFont="1" applyFill="1" applyBorder="1" applyAlignment="1">
      <alignment horizontal="center" vertical="center"/>
    </xf>
    <xf numFmtId="1" fontId="9" fillId="2" borderId="15" xfId="8" applyNumberFormat="1" applyFont="1" applyFill="1" applyBorder="1" applyAlignment="1">
      <alignment horizontal="center" vertical="center" wrapText="1"/>
    </xf>
    <xf numFmtId="1" fontId="9" fillId="2" borderId="17" xfId="8" applyNumberFormat="1" applyFont="1" applyFill="1" applyBorder="1" applyAlignment="1">
      <alignment horizontal="center" vertical="center" wrapText="1"/>
    </xf>
    <xf numFmtId="1" fontId="9" fillId="2" borderId="1" xfId="8" applyNumberFormat="1" applyFont="1" applyFill="1" applyBorder="1" applyAlignment="1">
      <alignment horizontal="center" vertical="center" wrapText="1"/>
    </xf>
    <xf numFmtId="1" fontId="9" fillId="2" borderId="2" xfId="8" applyNumberFormat="1" applyFont="1" applyFill="1" applyBorder="1" applyAlignment="1">
      <alignment horizontal="center" vertical="center" wrapText="1"/>
    </xf>
    <xf numFmtId="1" fontId="9" fillId="2" borderId="3" xfId="8" applyNumberFormat="1" applyFont="1" applyFill="1" applyBorder="1" applyAlignment="1">
      <alignment horizontal="center" vertical="center" wrapText="1"/>
    </xf>
  </cellXfs>
  <cellStyles count="9">
    <cellStyle name="Standard" xfId="0" builtinId="0"/>
    <cellStyle name="Standard 2" xfId="1" xr:uid="{00000000-0005-0000-0000-000001000000}"/>
    <cellStyle name="Standard 2 2" xfId="6" xr:uid="{D3A07E27-E215-4854-81AB-E2121EFDA5DB}"/>
    <cellStyle name="Standard 2 3" xfId="8" xr:uid="{A05F8890-D568-4984-A822-F6D3061CF39A}"/>
    <cellStyle name="Standard 3" xfId="2" xr:uid="{85DAB609-C58A-4B61-AD19-657419C4596D}"/>
    <cellStyle name="Standard 4" xfId="3" xr:uid="{4CC4726B-3AAD-4D47-9B0B-05C95779E3FE}"/>
    <cellStyle name="Standard 5" xfId="4" xr:uid="{E9E4AAC9-940F-4258-87B7-CE4BB768FFB6}"/>
    <cellStyle name="Standard 6" xfId="5" xr:uid="{C93C1A9D-E3C5-47D7-A6BB-2A332DF4EB40}"/>
    <cellStyle name="Standard 7" xfId="7" xr:uid="{9F45D8E1-0F57-48F5-9FEE-ED84DFA871F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DD0806"/>
      <rgbColor rgb="0000FF00"/>
      <rgbColor rgb="000000FF"/>
      <rgbColor rgb="00CCFF00"/>
      <rgbColor rgb="00FF00FF"/>
      <rgbColor rgb="0000FFFF"/>
      <rgbColor rgb="00800000"/>
      <rgbColor rgb="00006411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8a0a1c79261ba8a/Wolfgang%20Gr&#252;ne/2023/Die%20Gr&#252;nen%20Bund%20-%20Budget%202022%20-%20V1.2%20-%20Entwur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Klienten/DIE%20GR&#220;NEN.3491/2023/LO%20Wien/nicht%20territoriale%20Gliederungen/Unterlagen%20NTG/Ueberleitung%20N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kosten Plan"/>
      <sheetName val="Grobplan"/>
      <sheetName val="Budget 2022"/>
    </sheetNames>
    <sheetDataSet>
      <sheetData sheetId="0" refreshError="1"/>
      <sheetData sheetId="1" refreshError="1">
        <row r="4">
          <cell r="B4">
            <v>8.9428571428571431</v>
          </cell>
        </row>
        <row r="5">
          <cell r="B5">
            <v>0.03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2023"/>
    </sheetNames>
    <sheetDataSet>
      <sheetData sheetId="0" refreshError="1"/>
      <sheetData sheetId="1" refreshError="1">
        <row r="5">
          <cell r="A5" t="str">
            <v>01</v>
          </cell>
          <cell r="B5" t="str">
            <v>Personalaufwand</v>
          </cell>
          <cell r="C5">
            <v>1829.85</v>
          </cell>
          <cell r="D5">
            <v>21649.94</v>
          </cell>
          <cell r="E5">
            <v>8175.3</v>
          </cell>
          <cell r="F5">
            <v>0</v>
          </cell>
          <cell r="G5">
            <v>2700</v>
          </cell>
        </row>
        <row r="6">
          <cell r="A6" t="str">
            <v>02</v>
          </cell>
          <cell r="B6" t="str">
            <v>Büroaufwand für den laufenden Betrieb inklusive Abschreibungen</v>
          </cell>
          <cell r="C6">
            <v>595.95000000000005</v>
          </cell>
          <cell r="D6">
            <v>703.19</v>
          </cell>
          <cell r="E6">
            <v>68.099999999999994</v>
          </cell>
          <cell r="F6">
            <v>12257.21</v>
          </cell>
          <cell r="G6">
            <v>482.91</v>
          </cell>
        </row>
        <row r="7">
          <cell r="A7" t="str">
            <v>03</v>
          </cell>
          <cell r="B7" t="str">
            <v>Außenwerbung, insbesondere Plakate</v>
          </cell>
          <cell r="C7">
            <v>300.64</v>
          </cell>
          <cell r="D7">
            <v>888.61</v>
          </cell>
          <cell r="E7">
            <v>239.39</v>
          </cell>
          <cell r="F7">
            <v>0</v>
          </cell>
          <cell r="G7">
            <v>70.75</v>
          </cell>
        </row>
        <row r="8">
          <cell r="A8" t="str">
            <v>04</v>
          </cell>
          <cell r="B8" t="str">
            <v>Direktwerbung</v>
          </cell>
          <cell r="C8">
            <v>2382.11</v>
          </cell>
          <cell r="D8">
            <v>4558.01</v>
          </cell>
          <cell r="E8">
            <v>437.6</v>
          </cell>
          <cell r="F8">
            <v>780.68</v>
          </cell>
          <cell r="G8">
            <v>0</v>
          </cell>
        </row>
        <row r="9">
          <cell r="A9" t="str">
            <v>05</v>
          </cell>
          <cell r="B9" t="str">
            <v>Inserate und Werbeeinschaltungen</v>
          </cell>
          <cell r="C9">
            <v>0</v>
          </cell>
          <cell r="D9">
            <v>5209.25</v>
          </cell>
          <cell r="E9">
            <v>219.24</v>
          </cell>
          <cell r="F9">
            <v>3244.48</v>
          </cell>
          <cell r="G9">
            <v>0</v>
          </cell>
        </row>
        <row r="10">
          <cell r="A10" t="str">
            <v>06</v>
          </cell>
          <cell r="B10" t="str">
            <v>sonstiger Sachaufwand für Öffentlichkeitsarbeit</v>
          </cell>
          <cell r="C10">
            <v>2281.7600000000002</v>
          </cell>
          <cell r="D10">
            <v>1605</v>
          </cell>
          <cell r="E10">
            <v>1858.77</v>
          </cell>
          <cell r="F10">
            <v>1500</v>
          </cell>
          <cell r="G10">
            <v>0</v>
          </cell>
        </row>
        <row r="11">
          <cell r="A11" t="str">
            <v>07</v>
          </cell>
          <cell r="B11" t="str">
            <v>Aufwendungen für Veranstaltungen</v>
          </cell>
          <cell r="C11">
            <v>9168.0300000000007</v>
          </cell>
          <cell r="D11">
            <v>16877.04</v>
          </cell>
          <cell r="E11">
            <v>9755.08</v>
          </cell>
          <cell r="F11">
            <v>15924.26</v>
          </cell>
          <cell r="G11">
            <v>10383.35</v>
          </cell>
        </row>
        <row r="12">
          <cell r="A12" t="str">
            <v>08</v>
          </cell>
          <cell r="B12" t="str">
            <v>Aufwendungen für den Fuhrpark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09</v>
          </cell>
          <cell r="B13" t="str">
            <v>sonstiger Sachaufwand für Administration und Schulungskosten</v>
          </cell>
          <cell r="C13">
            <v>0</v>
          </cell>
          <cell r="D13">
            <v>0</v>
          </cell>
          <cell r="E13">
            <v>2860.8</v>
          </cell>
          <cell r="F13">
            <v>0</v>
          </cell>
          <cell r="G13">
            <v>0</v>
          </cell>
        </row>
        <row r="14">
          <cell r="A14" t="str">
            <v>10</v>
          </cell>
          <cell r="B14" t="str">
            <v>Mitgliedsbeiträge und internationale Arbeit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11</v>
          </cell>
          <cell r="B15" t="str">
            <v>Rechts-, Prüfungs- und Beratungsaufwand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12</v>
          </cell>
          <cell r="B16" t="str">
            <v>Kreditzinsaufwand und Aufwand für Finanznebenkosten</v>
          </cell>
          <cell r="C16">
            <v>0</v>
          </cell>
          <cell r="D16">
            <v>0</v>
          </cell>
          <cell r="E16">
            <v>0</v>
          </cell>
          <cell r="F16">
            <v>1.0900000000000001</v>
          </cell>
          <cell r="G16">
            <v>0</v>
          </cell>
        </row>
        <row r="17">
          <cell r="A17" t="str">
            <v>13</v>
          </cell>
          <cell r="B17" t="str">
            <v>Reise- und Fahrtkostenaufwand</v>
          </cell>
          <cell r="C17">
            <v>1021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14</v>
          </cell>
          <cell r="B18" t="str">
            <v>Aufwendungen im Zusammenhang mit Unternehmen, an denen Anteile gehalten werden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15</v>
          </cell>
          <cell r="B19" t="str">
            <v>Aufwendungen für nahestehende Organisationen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16</v>
          </cell>
          <cell r="B20" t="str">
            <v>Aufwendungen innerhalb der Parteiorganisation</v>
          </cell>
          <cell r="C20">
            <v>2571.5</v>
          </cell>
          <cell r="D20">
            <v>1096.9100000000001</v>
          </cell>
          <cell r="E20">
            <v>11777.28</v>
          </cell>
          <cell r="F20">
            <v>0</v>
          </cell>
          <cell r="G20">
            <v>1334.76</v>
          </cell>
        </row>
        <row r="21">
          <cell r="A21" t="str">
            <v>17</v>
          </cell>
          <cell r="B21" t="str">
            <v>Aufwand zur Unterstützung eines Wahlwerbers für die Wahl des Bundespräsidenten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18a</v>
          </cell>
          <cell r="B22" t="str">
            <v>Sonstige Aufwendungen: Aufwendungen für nicht zuordbare Kleinaufwendungen</v>
          </cell>
          <cell r="C22">
            <v>0</v>
          </cell>
          <cell r="D22">
            <v>-0.09</v>
          </cell>
          <cell r="E22">
            <v>0</v>
          </cell>
          <cell r="F22">
            <v>0</v>
          </cell>
          <cell r="G22">
            <v>0.04</v>
          </cell>
        </row>
        <row r="23">
          <cell r="A23" t="str">
            <v>18b</v>
          </cell>
          <cell r="B23" t="str">
            <v>Sonstige Aufwendungen: Aufwendungen für weiterverrechnete Leistungen an Klubs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18c</v>
          </cell>
          <cell r="B24" t="str">
            <v>Sonstige Aufwendungen: Aufwendungen für weiterverrechnete Leistungen an Bildungseinrichtungen der Partei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18d</v>
          </cell>
          <cell r="B25" t="str">
            <v>Sonstige Aufwendungen: Aufwendungen für weiterverrechnete Leistungen an Dritte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18e</v>
          </cell>
          <cell r="B26" t="str">
            <v>Sonstige Aufwendungen: Aufwendungen für durchlaufende Posten</v>
          </cell>
          <cell r="C26">
            <v>0</v>
          </cell>
          <cell r="D26">
            <v>4423.75</v>
          </cell>
          <cell r="E26">
            <v>0</v>
          </cell>
          <cell r="F26">
            <v>40</v>
          </cell>
          <cell r="G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C0FC4-6EA4-4A9F-8F3E-C74C8710D966}">
  <sheetPr>
    <pageSetUpPr fitToPage="1"/>
  </sheetPr>
  <dimension ref="A1:ADC46"/>
  <sheetViews>
    <sheetView tabSelected="1" zoomScaleNormal="100" workbookViewId="0">
      <selection activeCell="F18" sqref="F18"/>
    </sheetView>
  </sheetViews>
  <sheetFormatPr baseColWidth="10" defaultColWidth="10.1640625" defaultRowHeight="16" x14ac:dyDescent="0.15"/>
  <cols>
    <col min="1" max="1" width="3.6640625" style="9" customWidth="1"/>
    <col min="2" max="2" width="47.1640625" style="6" customWidth="1"/>
    <col min="3" max="4" width="11.33203125" style="5" bestFit="1" customWidth="1"/>
    <col min="5" max="5" width="14.6640625" style="8" customWidth="1"/>
    <col min="6" max="6" width="14.6640625" style="4" customWidth="1"/>
    <col min="7" max="7" width="11.33203125" style="4" customWidth="1"/>
    <col min="8" max="8" width="11.33203125" style="3" customWidth="1"/>
    <col min="9" max="9" width="16.83203125" style="3" customWidth="1"/>
    <col min="10" max="16384" width="10.1640625" style="3"/>
  </cols>
  <sheetData>
    <row r="1" spans="1:9" s="1" customFormat="1" ht="35.5" customHeight="1" thickBot="1" x14ac:dyDescent="0.2">
      <c r="A1" s="268" t="str">
        <f>"Die Grünen - BUNDESPARTEI
Angaben für den Rechenschaftsbericht für das Jahr "&amp;Jahrakt</f>
        <v>Die Grünen - BUNDESPARTEI
Angaben für den Rechenschaftsbericht für das Jahr 2023</v>
      </c>
      <c r="B1" s="269"/>
      <c r="C1" s="269"/>
      <c r="D1" s="270"/>
    </row>
    <row r="2" spans="1:9" s="12" customFormat="1" ht="24" customHeight="1" thickBot="1" x14ac:dyDescent="0.2">
      <c r="A2" s="10" t="s">
        <v>107</v>
      </c>
      <c r="B2" s="271" t="s">
        <v>77</v>
      </c>
      <c r="C2" s="271" t="s">
        <v>78</v>
      </c>
      <c r="D2" s="11" t="s">
        <v>78</v>
      </c>
    </row>
    <row r="3" spans="1:9" s="12" customFormat="1" ht="15" x14ac:dyDescent="0.15">
      <c r="A3" s="13" t="s">
        <v>92</v>
      </c>
      <c r="B3" s="14" t="s">
        <v>70</v>
      </c>
      <c r="C3" s="15"/>
      <c r="D3" s="15">
        <v>52784.63</v>
      </c>
      <c r="E3" s="16"/>
      <c r="F3" s="17"/>
      <c r="G3" s="18"/>
      <c r="H3" s="19"/>
      <c r="I3" s="19"/>
    </row>
    <row r="4" spans="1:9" s="12" customFormat="1" ht="15" x14ac:dyDescent="0.15">
      <c r="A4" s="20"/>
      <c r="B4" s="21" t="s">
        <v>79</v>
      </c>
      <c r="C4" s="22">
        <v>0</v>
      </c>
      <c r="D4" s="22"/>
      <c r="E4" s="16"/>
      <c r="F4" s="17"/>
      <c r="G4" s="18"/>
      <c r="H4" s="19"/>
      <c r="I4" s="19"/>
    </row>
    <row r="5" spans="1:9" s="12" customFormat="1" ht="30" x14ac:dyDescent="0.15">
      <c r="A5" s="20"/>
      <c r="B5" s="21" t="s">
        <v>80</v>
      </c>
      <c r="C5" s="22">
        <v>0</v>
      </c>
      <c r="D5" s="22"/>
      <c r="E5" s="16"/>
      <c r="F5" s="17"/>
      <c r="G5" s="18"/>
      <c r="H5" s="19"/>
      <c r="I5" s="19"/>
    </row>
    <row r="6" spans="1:9" s="12" customFormat="1" ht="15" x14ac:dyDescent="0.15">
      <c r="A6" s="20"/>
      <c r="B6" s="21" t="s">
        <v>81</v>
      </c>
      <c r="C6" s="22">
        <v>52784.63</v>
      </c>
      <c r="D6" s="22"/>
      <c r="E6" s="16"/>
      <c r="F6" s="23"/>
      <c r="G6" s="23"/>
      <c r="H6" s="19"/>
      <c r="I6" s="19"/>
    </row>
    <row r="7" spans="1:9" s="12" customFormat="1" ht="15" x14ac:dyDescent="0.15">
      <c r="A7" s="20"/>
      <c r="B7" s="21" t="s">
        <v>82</v>
      </c>
      <c r="C7" s="22">
        <v>0</v>
      </c>
      <c r="D7" s="22"/>
      <c r="E7" s="16"/>
      <c r="F7" s="17"/>
      <c r="G7" s="18"/>
      <c r="H7" s="19"/>
      <c r="I7" s="19"/>
    </row>
    <row r="8" spans="1:9" s="12" customFormat="1" ht="15" x14ac:dyDescent="0.15">
      <c r="A8" s="20"/>
      <c r="B8" s="21" t="s">
        <v>83</v>
      </c>
      <c r="C8" s="22">
        <v>0</v>
      </c>
      <c r="D8" s="22"/>
      <c r="E8" s="24"/>
      <c r="F8" s="25"/>
      <c r="G8" s="18"/>
      <c r="H8" s="19"/>
      <c r="I8" s="19"/>
    </row>
    <row r="9" spans="1:9" s="12" customFormat="1" ht="15" x14ac:dyDescent="0.15">
      <c r="A9" s="26" t="s">
        <v>93</v>
      </c>
      <c r="B9" s="27" t="s">
        <v>84</v>
      </c>
      <c r="C9" s="15"/>
      <c r="D9" s="15">
        <v>3166510.76</v>
      </c>
      <c r="E9" s="28"/>
      <c r="G9" s="18"/>
      <c r="H9" s="19"/>
      <c r="I9" s="19"/>
    </row>
    <row r="10" spans="1:9" s="12" customFormat="1" ht="15" x14ac:dyDescent="0.15">
      <c r="A10" s="20"/>
      <c r="B10" s="21" t="s">
        <v>85</v>
      </c>
      <c r="C10" s="22">
        <v>9108</v>
      </c>
      <c r="D10" s="22"/>
      <c r="E10" s="29"/>
      <c r="F10" s="18"/>
      <c r="G10" s="18"/>
      <c r="H10" s="19"/>
      <c r="I10" s="19"/>
    </row>
    <row r="11" spans="1:9" s="12" customFormat="1" ht="15" x14ac:dyDescent="0.15">
      <c r="A11" s="20"/>
      <c r="B11" s="21" t="s">
        <v>86</v>
      </c>
      <c r="C11" s="22">
        <v>2154.17</v>
      </c>
      <c r="D11" s="22"/>
      <c r="E11" s="29"/>
      <c r="F11" s="18"/>
      <c r="G11" s="18"/>
      <c r="H11" s="19"/>
      <c r="I11" s="19"/>
    </row>
    <row r="12" spans="1:9" s="12" customFormat="1" ht="15" x14ac:dyDescent="0.15">
      <c r="A12" s="20"/>
      <c r="B12" s="21" t="s">
        <v>87</v>
      </c>
      <c r="C12" s="22">
        <v>3134118.46</v>
      </c>
      <c r="D12" s="22"/>
      <c r="E12" s="29"/>
      <c r="F12" s="18"/>
      <c r="G12" s="18"/>
      <c r="H12" s="19"/>
      <c r="I12" s="19"/>
    </row>
    <row r="13" spans="1:9" s="12" customFormat="1" ht="15" x14ac:dyDescent="0.15">
      <c r="A13" s="20"/>
      <c r="B13" s="21" t="s">
        <v>88</v>
      </c>
      <c r="C13" s="22">
        <v>0</v>
      </c>
      <c r="D13" s="22"/>
      <c r="E13" s="29"/>
      <c r="F13" s="18"/>
      <c r="G13" s="18"/>
      <c r="H13" s="19"/>
      <c r="I13" s="19"/>
    </row>
    <row r="14" spans="1:9" s="12" customFormat="1" ht="31" thickBot="1" x14ac:dyDescent="0.2">
      <c r="A14" s="20"/>
      <c r="B14" s="21" t="s">
        <v>89</v>
      </c>
      <c r="C14" s="22">
        <v>21130.13</v>
      </c>
      <c r="D14" s="22"/>
      <c r="E14" s="29"/>
      <c r="F14" s="18"/>
      <c r="G14" s="18"/>
      <c r="H14" s="19"/>
      <c r="I14" s="19"/>
    </row>
    <row r="15" spans="1:9" s="33" customFormat="1" ht="24" customHeight="1" thickBot="1" x14ac:dyDescent="0.2">
      <c r="A15" s="30" t="s">
        <v>109</v>
      </c>
      <c r="B15" s="31" t="s">
        <v>90</v>
      </c>
      <c r="C15" s="32"/>
      <c r="D15" s="32">
        <f>SUM(D3:D14)</f>
        <v>3219295.3899999997</v>
      </c>
    </row>
    <row r="16" spans="1:9" s="12" customFormat="1" ht="15" thickBot="1" x14ac:dyDescent="0.2">
      <c r="A16" s="34"/>
      <c r="B16" s="24"/>
      <c r="C16" s="23"/>
      <c r="D16" s="23"/>
    </row>
    <row r="17" spans="1:783" s="12" customFormat="1" ht="24" customHeight="1" thickBot="1" x14ac:dyDescent="0.2">
      <c r="A17" s="10" t="s">
        <v>108</v>
      </c>
      <c r="B17" s="271" t="s">
        <v>91</v>
      </c>
      <c r="C17" s="271" t="s">
        <v>78</v>
      </c>
      <c r="D17" s="11" t="s">
        <v>78</v>
      </c>
    </row>
    <row r="18" spans="1:783" s="12" customFormat="1" ht="15" x14ac:dyDescent="0.15">
      <c r="A18" s="13" t="s">
        <v>92</v>
      </c>
      <c r="B18" s="35" t="s">
        <v>94</v>
      </c>
      <c r="C18" s="15"/>
      <c r="D18" s="15">
        <v>46301.08</v>
      </c>
    </row>
    <row r="19" spans="1:783" s="12" customFormat="1" ht="15" x14ac:dyDescent="0.15">
      <c r="A19" s="20"/>
      <c r="B19" s="36" t="s">
        <v>95</v>
      </c>
      <c r="C19" s="22">
        <v>0</v>
      </c>
      <c r="D19" s="22"/>
    </row>
    <row r="20" spans="1:783" s="12" customFormat="1" ht="15" x14ac:dyDescent="0.15">
      <c r="A20" s="20"/>
      <c r="B20" s="36" t="s">
        <v>96</v>
      </c>
      <c r="C20" s="22">
        <v>0</v>
      </c>
      <c r="D20" s="22"/>
    </row>
    <row r="21" spans="1:783" s="12" customFormat="1" ht="15" x14ac:dyDescent="0.15">
      <c r="A21" s="20"/>
      <c r="B21" s="36" t="s">
        <v>97</v>
      </c>
      <c r="C21" s="22">
        <v>46301.08</v>
      </c>
      <c r="D21" s="22"/>
    </row>
    <row r="22" spans="1:783" s="12" customFormat="1" ht="15" x14ac:dyDescent="0.15">
      <c r="A22" s="26" t="s">
        <v>93</v>
      </c>
      <c r="B22" s="37" t="s">
        <v>98</v>
      </c>
      <c r="C22" s="15"/>
      <c r="D22" s="15">
        <v>137961.12</v>
      </c>
    </row>
    <row r="23" spans="1:783" s="12" customFormat="1" ht="15" x14ac:dyDescent="0.15">
      <c r="A23" s="20"/>
      <c r="B23" s="36" t="s">
        <v>99</v>
      </c>
      <c r="C23" s="22">
        <v>0</v>
      </c>
      <c r="D23" s="22"/>
    </row>
    <row r="24" spans="1:783" s="12" customFormat="1" ht="30" x14ac:dyDescent="0.15">
      <c r="A24" s="20"/>
      <c r="B24" s="36" t="s">
        <v>100</v>
      </c>
      <c r="C24" s="22">
        <v>0</v>
      </c>
      <c r="D24" s="22"/>
    </row>
    <row r="25" spans="1:783" s="12" customFormat="1" ht="15" x14ac:dyDescent="0.15">
      <c r="A25" s="20"/>
      <c r="B25" s="36" t="s">
        <v>101</v>
      </c>
      <c r="C25" s="22">
        <v>0</v>
      </c>
      <c r="D25" s="22"/>
    </row>
    <row r="26" spans="1:783" s="12" customFormat="1" ht="30" x14ac:dyDescent="0.15">
      <c r="A26" s="20"/>
      <c r="B26" s="36" t="s">
        <v>102</v>
      </c>
      <c r="C26" s="22">
        <v>0</v>
      </c>
      <c r="D26" s="22"/>
    </row>
    <row r="27" spans="1:783" s="12" customFormat="1" thickBot="1" x14ac:dyDescent="0.2">
      <c r="A27" s="20"/>
      <c r="B27" s="36" t="s">
        <v>103</v>
      </c>
      <c r="C27" s="22">
        <v>137961.12</v>
      </c>
      <c r="D27" s="22"/>
    </row>
    <row r="28" spans="1:783" s="33" customFormat="1" ht="24" customHeight="1" thickBot="1" x14ac:dyDescent="0.2">
      <c r="A28" s="30" t="s">
        <v>109</v>
      </c>
      <c r="B28" s="31" t="s">
        <v>104</v>
      </c>
      <c r="C28" s="32"/>
      <c r="D28" s="32">
        <f>SUM(D18:D27)</f>
        <v>184262.2</v>
      </c>
    </row>
    <row r="29" spans="1:783" s="12" customFormat="1" ht="15" thickBot="1" x14ac:dyDescent="0.2">
      <c r="A29" s="38"/>
      <c r="B29" s="16"/>
      <c r="C29" s="39"/>
      <c r="D29" s="39"/>
      <c r="E29" s="18"/>
      <c r="F29" s="40"/>
      <c r="G29" s="40"/>
    </row>
    <row r="30" spans="1:783" s="12" customFormat="1" ht="24" customHeight="1" thickBot="1" x14ac:dyDescent="0.2">
      <c r="A30" s="10" t="s">
        <v>110</v>
      </c>
      <c r="B30" s="271" t="s">
        <v>105</v>
      </c>
      <c r="C30" s="271"/>
      <c r="D30" s="11" t="s">
        <v>78</v>
      </c>
    </row>
    <row r="31" spans="1:783" s="33" customFormat="1" ht="24" customHeight="1" thickBot="1" x14ac:dyDescent="0.2">
      <c r="A31" s="30"/>
      <c r="B31" s="31" t="s">
        <v>106</v>
      </c>
      <c r="C31" s="32"/>
      <c r="D31" s="32">
        <f>D15-D28</f>
        <v>3035033.1899999995</v>
      </c>
    </row>
    <row r="32" spans="1:783" s="56" customFormat="1" ht="13" x14ac:dyDescent="0.15">
      <c r="A32" s="45"/>
      <c r="B32" s="48"/>
      <c r="C32" s="47"/>
      <c r="D32" s="47"/>
      <c r="F32" s="46"/>
      <c r="G32" s="46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</row>
    <row r="33" spans="1:783" s="8" customFormat="1" x14ac:dyDescent="0.15">
      <c r="A33" s="3"/>
      <c r="B33" s="7"/>
      <c r="C33" s="5"/>
      <c r="D33" s="5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</row>
    <row r="34" spans="1:783" s="8" customFormat="1" x14ac:dyDescent="0.15">
      <c r="A34" s="3"/>
      <c r="B34" s="7"/>
      <c r="C34" s="5"/>
      <c r="D34" s="5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</row>
    <row r="35" spans="1:783" s="8" customFormat="1" x14ac:dyDescent="0.15">
      <c r="A35" s="3"/>
      <c r="B35" s="7"/>
      <c r="C35" s="5"/>
      <c r="D35" s="5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</row>
    <row r="36" spans="1:783" s="8" customFormat="1" x14ac:dyDescent="0.15">
      <c r="A36" s="3"/>
      <c r="B36" s="7"/>
      <c r="C36" s="5"/>
      <c r="D36" s="5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</row>
    <row r="37" spans="1:783" s="8" customFormat="1" ht="16.25" customHeight="1" x14ac:dyDescent="0.15">
      <c r="A37" s="3"/>
      <c r="B37" s="7"/>
      <c r="C37" s="5"/>
      <c r="D37" s="5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</row>
    <row r="38" spans="1:783" s="8" customFormat="1" x14ac:dyDescent="0.15">
      <c r="A38" s="3"/>
      <c r="B38" s="7"/>
      <c r="C38" s="5"/>
      <c r="D38" s="5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</row>
    <row r="39" spans="1:783" s="8" customFormat="1" x14ac:dyDescent="0.15">
      <c r="A39" s="3"/>
      <c r="B39" s="7"/>
      <c r="C39" s="5"/>
      <c r="D39" s="5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</row>
    <row r="40" spans="1:783" s="8" customFormat="1" x14ac:dyDescent="0.15">
      <c r="A40" s="3"/>
      <c r="B40" s="7"/>
      <c r="C40" s="5"/>
      <c r="D40" s="5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</row>
    <row r="41" spans="1:783" s="8" customFormat="1" x14ac:dyDescent="0.15">
      <c r="A41" s="3"/>
      <c r="B41" s="7"/>
      <c r="C41" s="5"/>
      <c r="D41" s="5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</row>
    <row r="42" spans="1:783" s="8" customFormat="1" x14ac:dyDescent="0.15">
      <c r="A42" s="3"/>
      <c r="B42" s="7"/>
      <c r="C42" s="5"/>
      <c r="D42" s="5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</row>
    <row r="43" spans="1:783" s="8" customFormat="1" x14ac:dyDescent="0.15">
      <c r="A43" s="3"/>
      <c r="B43" s="7"/>
      <c r="C43" s="5"/>
      <c r="D43" s="5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</row>
    <row r="44" spans="1:783" s="8" customFormat="1" x14ac:dyDescent="0.15">
      <c r="A44" s="3"/>
      <c r="B44" s="7"/>
      <c r="C44" s="5"/>
      <c r="D44" s="5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</row>
    <row r="45" spans="1:783" s="8" customFormat="1" x14ac:dyDescent="0.15">
      <c r="A45" s="3"/>
      <c r="B45" s="7"/>
      <c r="C45" s="5"/>
      <c r="D45" s="5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</row>
    <row r="46" spans="1:783" s="8" customFormat="1" x14ac:dyDescent="0.15">
      <c r="A46" s="3"/>
      <c r="B46" s="7"/>
      <c r="C46" s="5"/>
      <c r="D46" s="5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</row>
  </sheetData>
  <sheetProtection selectLockedCells="1"/>
  <mergeCells count="4">
    <mergeCell ref="A1:D1"/>
    <mergeCell ref="B30:C30"/>
    <mergeCell ref="B17:C17"/>
    <mergeCell ref="B2:C2"/>
  </mergeCells>
  <printOptions horizontalCentered="1"/>
  <pageMargins left="0.70866141732283472" right="0.70866141732283472" top="0.78740157480314965" bottom="0.78740157480314965" header="0.31496062992125984" footer="0.31496062992125984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0791-DF10-49CC-BFFC-BF187E583674}">
  <sheetPr>
    <pageSetUpPr fitToPage="1"/>
  </sheetPr>
  <dimension ref="A1:ADB62"/>
  <sheetViews>
    <sheetView zoomScaleNormal="100" workbookViewId="0">
      <selection activeCell="D9" sqref="D9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1.33203125" style="5" bestFit="1" customWidth="1"/>
    <col min="4" max="4" width="14.6640625" style="8" customWidth="1"/>
    <col min="5" max="5" width="14.6640625" style="4" customWidth="1"/>
    <col min="6" max="6" width="11.33203125" style="4" customWidth="1"/>
    <col min="7" max="7" width="11.33203125" style="3" customWidth="1"/>
    <col min="8" max="8" width="16.83203125" style="3" customWidth="1"/>
    <col min="9" max="16384" width="10.1640625" style="3"/>
  </cols>
  <sheetData>
    <row r="1" spans="1:8" ht="36" customHeight="1" thickBot="1" x14ac:dyDescent="0.2">
      <c r="A1" s="268" t="str">
        <f>"Die Grünen - BUNDESPARTEI
Angaben für den Rechenschaftsbericht für das Jahr "&amp;Jahrakt</f>
        <v>Die Grünen - BUNDESPARTEI
Angaben für den Rechenschaftsbericht für das Jahr 2023</v>
      </c>
      <c r="B1" s="269"/>
      <c r="C1" s="270"/>
      <c r="D1" s="3"/>
      <c r="E1" s="3"/>
      <c r="F1" s="3"/>
    </row>
    <row r="2" spans="1:8" s="51" customFormat="1" ht="27" customHeight="1" thickBot="1" x14ac:dyDescent="0.2">
      <c r="A2" s="41" t="s">
        <v>2</v>
      </c>
      <c r="B2" s="42" t="s">
        <v>71</v>
      </c>
      <c r="C2" s="60" t="s">
        <v>111</v>
      </c>
      <c r="D2" s="61"/>
      <c r="E2" s="62"/>
      <c r="F2" s="63"/>
      <c r="G2" s="64"/>
      <c r="H2" s="64"/>
    </row>
    <row r="3" spans="1:8" s="12" customFormat="1" ht="15" x14ac:dyDescent="0.15">
      <c r="A3" s="57" t="s">
        <v>3</v>
      </c>
      <c r="B3" s="58" t="s">
        <v>6</v>
      </c>
      <c r="C3" s="22">
        <v>5031568.3899999997</v>
      </c>
      <c r="D3" s="16"/>
      <c r="E3" s="17"/>
      <c r="F3" s="18"/>
      <c r="G3" s="19"/>
      <c r="H3" s="19"/>
    </row>
    <row r="4" spans="1:8" s="12" customFormat="1" ht="15" x14ac:dyDescent="0.15">
      <c r="A4" s="20" t="s">
        <v>4</v>
      </c>
      <c r="B4" s="21" t="s">
        <v>0</v>
      </c>
      <c r="C4" s="22">
        <v>0</v>
      </c>
      <c r="D4" s="16"/>
      <c r="E4" s="17"/>
      <c r="F4" s="18"/>
      <c r="G4" s="19"/>
      <c r="H4" s="19"/>
    </row>
    <row r="5" spans="1:8" s="12" customFormat="1" ht="15" x14ac:dyDescent="0.15">
      <c r="A5" s="20" t="s">
        <v>5</v>
      </c>
      <c r="B5" s="21" t="s">
        <v>26</v>
      </c>
      <c r="C5" s="22">
        <v>342661.03</v>
      </c>
      <c r="D5" s="16"/>
      <c r="E5" s="17"/>
      <c r="F5" s="18"/>
      <c r="G5" s="19"/>
      <c r="H5" s="19"/>
    </row>
    <row r="6" spans="1:8" s="12" customFormat="1" ht="30" x14ac:dyDescent="0.15">
      <c r="A6" s="20" t="s">
        <v>7</v>
      </c>
      <c r="B6" s="21" t="s">
        <v>27</v>
      </c>
      <c r="C6" s="22">
        <v>892.5</v>
      </c>
      <c r="D6" s="16"/>
      <c r="E6" s="23"/>
      <c r="F6" s="23"/>
      <c r="G6" s="19"/>
      <c r="H6" s="19"/>
    </row>
    <row r="7" spans="1:8" s="12" customFormat="1" ht="30" x14ac:dyDescent="0.15">
      <c r="A7" s="20" t="s">
        <v>8</v>
      </c>
      <c r="B7" s="21" t="s">
        <v>19</v>
      </c>
      <c r="C7" s="22">
        <v>0</v>
      </c>
      <c r="D7" s="16"/>
      <c r="E7" s="17"/>
      <c r="F7" s="18"/>
      <c r="G7" s="19"/>
      <c r="H7" s="19"/>
    </row>
    <row r="8" spans="1:8" s="12" customFormat="1" ht="15" x14ac:dyDescent="0.15">
      <c r="A8" s="20" t="s">
        <v>10</v>
      </c>
      <c r="B8" s="21" t="s">
        <v>9</v>
      </c>
      <c r="C8" s="22">
        <v>0</v>
      </c>
      <c r="D8" s="24"/>
      <c r="E8" s="25"/>
      <c r="F8" s="18"/>
      <c r="G8" s="19"/>
      <c r="H8" s="19"/>
    </row>
    <row r="9" spans="1:8" s="12" customFormat="1" ht="15" x14ac:dyDescent="0.15">
      <c r="A9" s="20" t="s">
        <v>11</v>
      </c>
      <c r="B9" s="21" t="s">
        <v>61</v>
      </c>
      <c r="C9" s="22">
        <v>0</v>
      </c>
      <c r="D9" s="28"/>
      <c r="F9" s="18"/>
      <c r="G9" s="19"/>
      <c r="H9" s="19"/>
    </row>
    <row r="10" spans="1:8" s="12" customFormat="1" ht="15" x14ac:dyDescent="0.15">
      <c r="A10" s="20" t="s">
        <v>12</v>
      </c>
      <c r="B10" s="21" t="s">
        <v>62</v>
      </c>
      <c r="C10" s="22">
        <v>9361.5300000000007</v>
      </c>
      <c r="D10" s="29"/>
      <c r="E10" s="18"/>
      <c r="F10" s="18"/>
      <c r="G10" s="19"/>
      <c r="H10" s="19"/>
    </row>
    <row r="11" spans="1:8" s="12" customFormat="1" ht="45" x14ac:dyDescent="0.15">
      <c r="A11" s="20" t="s">
        <v>13</v>
      </c>
      <c r="B11" s="21" t="s">
        <v>18</v>
      </c>
      <c r="C11" s="22">
        <v>0</v>
      </c>
      <c r="D11" s="29"/>
      <c r="E11" s="18"/>
      <c r="F11" s="18"/>
      <c r="G11" s="19"/>
      <c r="H11" s="19"/>
    </row>
    <row r="12" spans="1:8" s="12" customFormat="1" ht="15" x14ac:dyDescent="0.15">
      <c r="A12" s="20" t="s">
        <v>14</v>
      </c>
      <c r="B12" s="21" t="s">
        <v>20</v>
      </c>
      <c r="C12" s="22">
        <v>2540</v>
      </c>
      <c r="D12" s="29"/>
      <c r="E12" s="18"/>
      <c r="F12" s="18"/>
      <c r="G12" s="19"/>
      <c r="H12" s="19"/>
    </row>
    <row r="13" spans="1:8" s="12" customFormat="1" ht="15" x14ac:dyDescent="0.15">
      <c r="A13" s="20" t="s">
        <v>15</v>
      </c>
      <c r="B13" s="21" t="s">
        <v>21</v>
      </c>
      <c r="C13" s="22">
        <v>0</v>
      </c>
      <c r="D13" s="29"/>
      <c r="E13" s="18"/>
      <c r="F13" s="18"/>
      <c r="G13" s="19"/>
      <c r="H13" s="19"/>
    </row>
    <row r="14" spans="1:8" s="12" customFormat="1" ht="15" x14ac:dyDescent="0.15">
      <c r="A14" s="20" t="s">
        <v>16</v>
      </c>
      <c r="B14" s="21" t="s">
        <v>23</v>
      </c>
      <c r="C14" s="22">
        <v>0</v>
      </c>
      <c r="D14" s="29"/>
      <c r="E14" s="18"/>
      <c r="F14" s="18"/>
      <c r="G14" s="19"/>
      <c r="H14" s="19"/>
    </row>
    <row r="15" spans="1:8" s="12" customFormat="1" ht="15" x14ac:dyDescent="0.15">
      <c r="A15" s="20" t="s">
        <v>17</v>
      </c>
      <c r="B15" s="21" t="s">
        <v>22</v>
      </c>
      <c r="C15" s="22">
        <v>0</v>
      </c>
      <c r="D15" s="29"/>
      <c r="E15" s="18"/>
      <c r="F15" s="18"/>
      <c r="G15" s="19"/>
      <c r="H15" s="19"/>
    </row>
    <row r="16" spans="1:8" s="12" customFormat="1" ht="15" x14ac:dyDescent="0.15">
      <c r="A16" s="20" t="s">
        <v>65</v>
      </c>
      <c r="B16" s="21" t="s">
        <v>24</v>
      </c>
      <c r="C16" s="22">
        <v>0</v>
      </c>
    </row>
    <row r="17" spans="1:8" s="12" customFormat="1" ht="15" x14ac:dyDescent="0.15">
      <c r="A17" s="20" t="s">
        <v>66</v>
      </c>
      <c r="B17" s="21" t="s">
        <v>25</v>
      </c>
      <c r="C17" s="22">
        <v>525</v>
      </c>
    </row>
    <row r="18" spans="1:8" s="12" customFormat="1" ht="15" x14ac:dyDescent="0.15">
      <c r="A18" s="20" t="s">
        <v>28</v>
      </c>
      <c r="B18" s="21" t="s">
        <v>75</v>
      </c>
      <c r="C18" s="22">
        <v>32003.06</v>
      </c>
    </row>
    <row r="19" spans="1:8" s="12" customFormat="1" ht="15" x14ac:dyDescent="0.15">
      <c r="A19" s="20" t="s">
        <v>32</v>
      </c>
      <c r="B19" s="21" t="s">
        <v>31</v>
      </c>
      <c r="C19" s="22">
        <v>104164.37</v>
      </c>
    </row>
    <row r="20" spans="1:8" s="12" customFormat="1" ht="15" x14ac:dyDescent="0.15">
      <c r="A20" s="20" t="s">
        <v>34</v>
      </c>
      <c r="B20" s="21" t="s">
        <v>33</v>
      </c>
      <c r="C20" s="22">
        <v>27686.7</v>
      </c>
    </row>
    <row r="21" spans="1:8" s="12" customFormat="1" ht="15" x14ac:dyDescent="0.15">
      <c r="A21" s="20" t="s">
        <v>30</v>
      </c>
      <c r="B21" s="21" t="s">
        <v>29</v>
      </c>
      <c r="C21" s="22">
        <v>865.73</v>
      </c>
    </row>
    <row r="22" spans="1:8" s="12" customFormat="1" thickBot="1" x14ac:dyDescent="0.2">
      <c r="A22" s="20" t="s">
        <v>36</v>
      </c>
      <c r="B22" s="21" t="s">
        <v>35</v>
      </c>
      <c r="C22" s="22">
        <v>0</v>
      </c>
    </row>
    <row r="23" spans="1:8" s="51" customFormat="1" ht="27" customHeight="1" thickBot="1" x14ac:dyDescent="0.2">
      <c r="A23" s="59"/>
      <c r="B23" s="49" t="s">
        <v>73</v>
      </c>
      <c r="C23" s="50">
        <f>SUM(C3:C22)</f>
        <v>5552268.3100000005</v>
      </c>
    </row>
    <row r="24" spans="1:8" s="43" customFormat="1" ht="14" thickBot="1" x14ac:dyDescent="0.2">
      <c r="A24" s="52"/>
      <c r="B24" s="2"/>
      <c r="C24" s="47"/>
    </row>
    <row r="25" spans="1:8" s="51" customFormat="1" ht="27" customHeight="1" thickBot="1" x14ac:dyDescent="0.2">
      <c r="A25" s="41" t="s">
        <v>2</v>
      </c>
      <c r="B25" s="42" t="s">
        <v>74</v>
      </c>
      <c r="C25" s="60" t="str">
        <f>"AUFWAND "&amp;Jahrakt</f>
        <v>AUFWAND 2023</v>
      </c>
    </row>
    <row r="26" spans="1:8" s="12" customFormat="1" ht="15" x14ac:dyDescent="0.15">
      <c r="A26" s="57" t="s">
        <v>3</v>
      </c>
      <c r="B26" s="58" t="s">
        <v>37</v>
      </c>
      <c r="C26" s="22">
        <v>727068.95</v>
      </c>
      <c r="D26" s="16"/>
      <c r="E26" s="17"/>
      <c r="F26" s="18"/>
      <c r="G26" s="19"/>
      <c r="H26" s="19"/>
    </row>
    <row r="27" spans="1:8" s="12" customFormat="1" ht="15" x14ac:dyDescent="0.15">
      <c r="A27" s="20" t="s">
        <v>4</v>
      </c>
      <c r="B27" s="21" t="s">
        <v>39</v>
      </c>
      <c r="C27" s="22">
        <v>173210.21999999997</v>
      </c>
      <c r="D27" s="16"/>
      <c r="E27" s="17"/>
      <c r="F27" s="18"/>
      <c r="G27" s="19"/>
      <c r="H27" s="19"/>
    </row>
    <row r="28" spans="1:8" s="12" customFormat="1" ht="15" x14ac:dyDescent="0.15">
      <c r="A28" s="20" t="s">
        <v>5</v>
      </c>
      <c r="B28" s="21" t="s">
        <v>46</v>
      </c>
      <c r="C28" s="22">
        <v>284898.81</v>
      </c>
      <c r="D28" s="16"/>
      <c r="E28" s="17"/>
      <c r="F28" s="18"/>
      <c r="G28" s="19"/>
      <c r="H28" s="19"/>
    </row>
    <row r="29" spans="1:8" s="12" customFormat="1" ht="15" x14ac:dyDescent="0.15">
      <c r="A29" s="20" t="s">
        <v>7</v>
      </c>
      <c r="B29" s="21" t="s">
        <v>42</v>
      </c>
      <c r="C29" s="22">
        <v>35006.75</v>
      </c>
      <c r="D29" s="16"/>
      <c r="E29" s="23"/>
      <c r="F29" s="23"/>
      <c r="G29" s="19"/>
      <c r="H29" s="19"/>
    </row>
    <row r="30" spans="1:8" s="12" customFormat="1" ht="15" x14ac:dyDescent="0.15">
      <c r="A30" s="20" t="s">
        <v>8</v>
      </c>
      <c r="B30" s="21" t="s">
        <v>45</v>
      </c>
      <c r="C30" s="22">
        <v>215192.34</v>
      </c>
      <c r="D30" s="16"/>
      <c r="E30" s="17"/>
      <c r="F30" s="18"/>
      <c r="G30" s="19"/>
      <c r="H30" s="19"/>
    </row>
    <row r="31" spans="1:8" s="12" customFormat="1" ht="15" x14ac:dyDescent="0.15">
      <c r="A31" s="20" t="s">
        <v>10</v>
      </c>
      <c r="B31" s="21" t="s">
        <v>44</v>
      </c>
      <c r="C31" s="22">
        <v>684216.73</v>
      </c>
      <c r="D31" s="24"/>
      <c r="E31" s="25"/>
      <c r="F31" s="18"/>
      <c r="G31" s="19"/>
      <c r="H31" s="19"/>
    </row>
    <row r="32" spans="1:8" s="12" customFormat="1" ht="15" x14ac:dyDescent="0.15">
      <c r="A32" s="20" t="s">
        <v>11</v>
      </c>
      <c r="B32" s="21" t="s">
        <v>43</v>
      </c>
      <c r="C32" s="22">
        <v>133820.64000000001</v>
      </c>
      <c r="D32" s="28"/>
      <c r="F32" s="18"/>
      <c r="G32" s="19"/>
      <c r="H32" s="19"/>
    </row>
    <row r="33" spans="1:8" s="12" customFormat="1" ht="15" x14ac:dyDescent="0.15">
      <c r="A33" s="20" t="s">
        <v>12</v>
      </c>
      <c r="B33" s="21" t="s">
        <v>40</v>
      </c>
      <c r="C33" s="22">
        <v>0</v>
      </c>
      <c r="D33" s="29"/>
      <c r="E33" s="18"/>
      <c r="F33" s="18"/>
      <c r="G33" s="19"/>
      <c r="H33" s="19"/>
    </row>
    <row r="34" spans="1:8" s="12" customFormat="1" ht="15" x14ac:dyDescent="0.15">
      <c r="A34" s="20" t="s">
        <v>13</v>
      </c>
      <c r="B34" s="21" t="s">
        <v>47</v>
      </c>
      <c r="C34" s="22">
        <v>57862.55</v>
      </c>
      <c r="D34" s="29"/>
      <c r="E34" s="18"/>
      <c r="F34" s="18"/>
      <c r="G34" s="19"/>
      <c r="H34" s="19"/>
    </row>
    <row r="35" spans="1:8" s="12" customFormat="1" ht="15" x14ac:dyDescent="0.15">
      <c r="A35" s="20" t="s">
        <v>14</v>
      </c>
      <c r="B35" s="21" t="s">
        <v>1</v>
      </c>
      <c r="C35" s="22">
        <v>84523.5</v>
      </c>
      <c r="D35" s="29"/>
      <c r="E35" s="18"/>
      <c r="F35" s="18"/>
      <c r="G35" s="19"/>
      <c r="H35" s="19"/>
    </row>
    <row r="36" spans="1:8" s="12" customFormat="1" ht="15" x14ac:dyDescent="0.15">
      <c r="A36" s="20" t="s">
        <v>15</v>
      </c>
      <c r="B36" s="21" t="s">
        <v>48</v>
      </c>
      <c r="C36" s="22">
        <v>74112.11</v>
      </c>
      <c r="D36" s="29"/>
      <c r="E36" s="18"/>
      <c r="F36" s="18"/>
      <c r="G36" s="19"/>
      <c r="H36" s="19"/>
    </row>
    <row r="37" spans="1:8" s="12" customFormat="1" ht="15" x14ac:dyDescent="0.15">
      <c r="A37" s="20" t="s">
        <v>16</v>
      </c>
      <c r="B37" s="21" t="s">
        <v>64</v>
      </c>
      <c r="C37" s="22">
        <v>516.04999999999995</v>
      </c>
      <c r="D37" s="29"/>
      <c r="E37" s="18"/>
      <c r="F37" s="18"/>
      <c r="G37" s="19"/>
      <c r="H37" s="19"/>
    </row>
    <row r="38" spans="1:8" s="12" customFormat="1" ht="15" x14ac:dyDescent="0.15">
      <c r="A38" s="20" t="s">
        <v>17</v>
      </c>
      <c r="B38" s="21" t="s">
        <v>41</v>
      </c>
      <c r="C38" s="22">
        <v>2424.65</v>
      </c>
      <c r="D38" s="29"/>
      <c r="E38" s="18"/>
      <c r="F38" s="18"/>
      <c r="G38" s="19"/>
      <c r="H38" s="19"/>
    </row>
    <row r="39" spans="1:8" s="12" customFormat="1" ht="30" x14ac:dyDescent="0.15">
      <c r="A39" s="20" t="s">
        <v>65</v>
      </c>
      <c r="B39" s="21" t="s">
        <v>63</v>
      </c>
      <c r="C39" s="22">
        <v>0</v>
      </c>
    </row>
    <row r="40" spans="1:8" s="12" customFormat="1" ht="15" x14ac:dyDescent="0.15">
      <c r="A40" s="20" t="s">
        <v>66</v>
      </c>
      <c r="B40" s="21" t="s">
        <v>53</v>
      </c>
      <c r="C40" s="22">
        <v>152392.5</v>
      </c>
    </row>
    <row r="41" spans="1:8" s="12" customFormat="1" ht="15" x14ac:dyDescent="0.15">
      <c r="A41" s="20" t="s">
        <v>67</v>
      </c>
      <c r="B41" s="21" t="s">
        <v>54</v>
      </c>
      <c r="C41" s="22">
        <v>941452.81</v>
      </c>
    </row>
    <row r="42" spans="1:8" s="12" customFormat="1" ht="30" x14ac:dyDescent="0.15">
      <c r="A42" s="20" t="s">
        <v>68</v>
      </c>
      <c r="B42" s="21" t="s">
        <v>38</v>
      </c>
      <c r="C42" s="22">
        <v>0</v>
      </c>
    </row>
    <row r="43" spans="1:8" s="12" customFormat="1" ht="30" x14ac:dyDescent="0.15">
      <c r="A43" s="20" t="s">
        <v>52</v>
      </c>
      <c r="B43" s="21" t="s">
        <v>51</v>
      </c>
      <c r="C43" s="22">
        <v>10641.3</v>
      </c>
    </row>
    <row r="44" spans="1:8" s="12" customFormat="1" ht="30" x14ac:dyDescent="0.15">
      <c r="A44" s="20" t="s">
        <v>56</v>
      </c>
      <c r="B44" s="21" t="s">
        <v>55</v>
      </c>
      <c r="C44" s="22">
        <v>104164.37</v>
      </c>
    </row>
    <row r="45" spans="1:8" s="12" customFormat="1" ht="30" x14ac:dyDescent="0.15">
      <c r="A45" s="20" t="s">
        <v>58</v>
      </c>
      <c r="B45" s="21" t="s">
        <v>57</v>
      </c>
      <c r="C45" s="22">
        <v>27686.7</v>
      </c>
    </row>
    <row r="46" spans="1:8" s="12" customFormat="1" ht="30" x14ac:dyDescent="0.15">
      <c r="A46" s="57" t="s">
        <v>60</v>
      </c>
      <c r="B46" s="58" t="s">
        <v>59</v>
      </c>
      <c r="C46" s="22">
        <v>865.73</v>
      </c>
      <c r="D46" s="16"/>
      <c r="E46" s="17"/>
      <c r="F46" s="18"/>
      <c r="G46" s="19"/>
      <c r="H46" s="19"/>
    </row>
    <row r="47" spans="1:8" s="12" customFormat="1" ht="31" thickBot="1" x14ac:dyDescent="0.2">
      <c r="A47" s="20" t="s">
        <v>50</v>
      </c>
      <c r="B47" s="21" t="s">
        <v>49</v>
      </c>
      <c r="C47" s="22">
        <v>0</v>
      </c>
      <c r="D47" s="16"/>
      <c r="E47" s="17"/>
      <c r="F47" s="18"/>
      <c r="G47" s="19"/>
      <c r="H47" s="19"/>
    </row>
    <row r="48" spans="1:8" s="51" customFormat="1" ht="27" customHeight="1" thickBot="1" x14ac:dyDescent="0.2">
      <c r="A48" s="59"/>
      <c r="B48" s="49" t="s">
        <v>72</v>
      </c>
      <c r="C48" s="50">
        <f>SUM(C26:C47)</f>
        <v>3710056.7099999995</v>
      </c>
    </row>
    <row r="49" spans="1:782" s="43" customFormat="1" ht="13" x14ac:dyDescent="0.15">
      <c r="A49" s="53"/>
      <c r="B49" s="44"/>
      <c r="C49" s="54"/>
      <c r="D49" s="45"/>
      <c r="E49" s="55"/>
      <c r="F49" s="55"/>
    </row>
    <row r="50" spans="1:782" s="56" customFormat="1" ht="13" x14ac:dyDescent="0.15">
      <c r="A50" s="45"/>
      <c r="B50" s="48"/>
      <c r="C50" s="47"/>
      <c r="E50" s="46"/>
      <c r="F50" s="46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45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  <c r="LC50" s="45"/>
      <c r="LD50" s="45"/>
      <c r="LE50" s="45"/>
      <c r="LF50" s="45"/>
      <c r="LG50" s="45"/>
      <c r="LH50" s="45"/>
      <c r="LI50" s="45"/>
      <c r="LJ50" s="45"/>
      <c r="LK50" s="45"/>
      <c r="LL50" s="45"/>
      <c r="LM50" s="45"/>
      <c r="LN50" s="45"/>
      <c r="LO50" s="45"/>
      <c r="LP50" s="45"/>
      <c r="LQ50" s="45"/>
      <c r="LR50" s="45"/>
      <c r="LS50" s="45"/>
      <c r="LT50" s="45"/>
      <c r="LU50" s="45"/>
      <c r="LV50" s="45"/>
      <c r="LW50" s="45"/>
      <c r="LX50" s="45"/>
      <c r="LY50" s="45"/>
      <c r="LZ50" s="45"/>
      <c r="MA50" s="45"/>
      <c r="MB50" s="45"/>
      <c r="MC50" s="45"/>
      <c r="MD50" s="45"/>
      <c r="ME50" s="45"/>
      <c r="MF50" s="45"/>
      <c r="MG50" s="45"/>
      <c r="MH50" s="45"/>
      <c r="MI50" s="45"/>
      <c r="MJ50" s="45"/>
      <c r="MK50" s="45"/>
      <c r="ML50" s="45"/>
      <c r="MM50" s="45"/>
      <c r="MN50" s="45"/>
      <c r="MO50" s="45"/>
      <c r="MP50" s="45"/>
      <c r="MQ50" s="45"/>
      <c r="MR50" s="45"/>
      <c r="MS50" s="45"/>
      <c r="MT50" s="45"/>
      <c r="MU50" s="45"/>
      <c r="MV50" s="45"/>
      <c r="MW50" s="45"/>
      <c r="MX50" s="45"/>
      <c r="MY50" s="45"/>
      <c r="MZ50" s="45"/>
      <c r="NA50" s="45"/>
      <c r="NB50" s="45"/>
      <c r="NC50" s="45"/>
      <c r="ND50" s="45"/>
      <c r="NE50" s="45"/>
      <c r="NF50" s="45"/>
      <c r="NG50" s="45"/>
      <c r="NH50" s="45"/>
      <c r="NI50" s="45"/>
      <c r="NJ50" s="45"/>
      <c r="NK50" s="45"/>
      <c r="NL50" s="45"/>
      <c r="NM50" s="45"/>
      <c r="NN50" s="45"/>
      <c r="NO50" s="45"/>
      <c r="NP50" s="45"/>
      <c r="NQ50" s="45"/>
      <c r="NR50" s="45"/>
      <c r="NS50" s="45"/>
      <c r="NT50" s="45"/>
      <c r="NU50" s="45"/>
      <c r="NV50" s="45"/>
      <c r="NW50" s="45"/>
      <c r="NX50" s="45"/>
      <c r="NY50" s="45"/>
      <c r="NZ50" s="45"/>
      <c r="OA50" s="45"/>
      <c r="OB50" s="45"/>
      <c r="OC50" s="45"/>
      <c r="OD50" s="45"/>
      <c r="OE50" s="45"/>
      <c r="OF50" s="45"/>
      <c r="OG50" s="45"/>
      <c r="OH50" s="45"/>
      <c r="OI50" s="45"/>
      <c r="OJ50" s="45"/>
      <c r="OK50" s="45"/>
      <c r="OL50" s="45"/>
      <c r="OM50" s="45"/>
      <c r="ON50" s="45"/>
      <c r="OO50" s="45"/>
      <c r="OP50" s="45"/>
      <c r="OQ50" s="45"/>
      <c r="OR50" s="45"/>
      <c r="OS50" s="45"/>
      <c r="OT50" s="45"/>
      <c r="OU50" s="45"/>
      <c r="OV50" s="45"/>
      <c r="OW50" s="45"/>
      <c r="OX50" s="45"/>
      <c r="OY50" s="45"/>
      <c r="OZ50" s="45"/>
      <c r="PA50" s="45"/>
      <c r="PB50" s="45"/>
      <c r="PC50" s="45"/>
      <c r="PD50" s="45"/>
      <c r="PE50" s="45"/>
      <c r="PF50" s="45"/>
      <c r="PG50" s="45"/>
      <c r="PH50" s="45"/>
      <c r="PI50" s="45"/>
      <c r="PJ50" s="45"/>
      <c r="PK50" s="45"/>
      <c r="PL50" s="45"/>
      <c r="PM50" s="45"/>
      <c r="PN50" s="45"/>
      <c r="PO50" s="45"/>
      <c r="PP50" s="45"/>
      <c r="PQ50" s="45"/>
      <c r="PR50" s="45"/>
      <c r="PS50" s="45"/>
      <c r="PT50" s="45"/>
      <c r="PU50" s="45"/>
      <c r="PV50" s="45"/>
      <c r="PW50" s="45"/>
      <c r="PX50" s="45"/>
      <c r="PY50" s="45"/>
      <c r="PZ50" s="45"/>
      <c r="QA50" s="45"/>
      <c r="QB50" s="45"/>
      <c r="QC50" s="45"/>
      <c r="QD50" s="45"/>
      <c r="QE50" s="45"/>
      <c r="QF50" s="45"/>
      <c r="QG50" s="45"/>
      <c r="QH50" s="45"/>
      <c r="QI50" s="45"/>
      <c r="QJ50" s="45"/>
      <c r="QK50" s="45"/>
      <c r="QL50" s="45"/>
      <c r="QM50" s="45"/>
      <c r="QN50" s="45"/>
      <c r="QO50" s="45"/>
      <c r="QP50" s="45"/>
      <c r="QQ50" s="45"/>
      <c r="QR50" s="45"/>
      <c r="QS50" s="45"/>
      <c r="QT50" s="45"/>
      <c r="QU50" s="45"/>
      <c r="QV50" s="45"/>
      <c r="QW50" s="45"/>
      <c r="QX50" s="45"/>
      <c r="QY50" s="45"/>
      <c r="QZ50" s="45"/>
      <c r="RA50" s="45"/>
      <c r="RB50" s="45"/>
      <c r="RC50" s="45"/>
      <c r="RD50" s="45"/>
      <c r="RE50" s="45"/>
      <c r="RF50" s="45"/>
      <c r="RG50" s="45"/>
      <c r="RH50" s="45"/>
      <c r="RI50" s="45"/>
      <c r="RJ50" s="45"/>
      <c r="RK50" s="45"/>
      <c r="RL50" s="45"/>
      <c r="RM50" s="45"/>
      <c r="RN50" s="45"/>
      <c r="RO50" s="45"/>
      <c r="RP50" s="45"/>
      <c r="RQ50" s="45"/>
      <c r="RR50" s="45"/>
      <c r="RS50" s="45"/>
      <c r="RT50" s="45"/>
      <c r="RU50" s="45"/>
      <c r="RV50" s="45"/>
      <c r="RW50" s="45"/>
      <c r="RX50" s="45"/>
      <c r="RY50" s="45"/>
      <c r="RZ50" s="45"/>
      <c r="SA50" s="45"/>
      <c r="SB50" s="45"/>
      <c r="SC50" s="45"/>
      <c r="SD50" s="45"/>
      <c r="SE50" s="45"/>
      <c r="SF50" s="45"/>
      <c r="SG50" s="45"/>
      <c r="SH50" s="45"/>
      <c r="SI50" s="45"/>
      <c r="SJ50" s="45"/>
      <c r="SK50" s="45"/>
      <c r="SL50" s="45"/>
      <c r="SM50" s="45"/>
      <c r="SN50" s="45"/>
      <c r="SO50" s="45"/>
      <c r="SP50" s="45"/>
      <c r="SQ50" s="45"/>
      <c r="SR50" s="45"/>
      <c r="SS50" s="45"/>
      <c r="ST50" s="45"/>
      <c r="SU50" s="45"/>
      <c r="SV50" s="45"/>
      <c r="SW50" s="45"/>
      <c r="SX50" s="45"/>
      <c r="SY50" s="45"/>
      <c r="SZ50" s="45"/>
      <c r="TA50" s="45"/>
      <c r="TB50" s="45"/>
      <c r="TC50" s="45"/>
      <c r="TD50" s="45"/>
      <c r="TE50" s="45"/>
      <c r="TF50" s="45"/>
      <c r="TG50" s="45"/>
      <c r="TH50" s="45"/>
      <c r="TI50" s="45"/>
      <c r="TJ50" s="45"/>
      <c r="TK50" s="45"/>
      <c r="TL50" s="45"/>
      <c r="TM50" s="45"/>
      <c r="TN50" s="45"/>
      <c r="TO50" s="45"/>
      <c r="TP50" s="45"/>
      <c r="TQ50" s="45"/>
      <c r="TR50" s="45"/>
      <c r="TS50" s="45"/>
      <c r="TT50" s="45"/>
      <c r="TU50" s="45"/>
      <c r="TV50" s="45"/>
      <c r="TW50" s="45"/>
      <c r="TX50" s="45"/>
      <c r="TY50" s="45"/>
      <c r="TZ50" s="45"/>
      <c r="UA50" s="45"/>
      <c r="UB50" s="45"/>
      <c r="UC50" s="45"/>
      <c r="UD50" s="45"/>
      <c r="UE50" s="45"/>
      <c r="UF50" s="45"/>
      <c r="UG50" s="45"/>
      <c r="UH50" s="45"/>
      <c r="UI50" s="45"/>
      <c r="UJ50" s="45"/>
      <c r="UK50" s="45"/>
      <c r="UL50" s="45"/>
      <c r="UM50" s="45"/>
      <c r="UN50" s="45"/>
      <c r="UO50" s="45"/>
      <c r="UP50" s="45"/>
      <c r="UQ50" s="45"/>
      <c r="UR50" s="45"/>
      <c r="US50" s="45"/>
      <c r="UT50" s="45"/>
      <c r="UU50" s="45"/>
      <c r="UV50" s="45"/>
      <c r="UW50" s="45"/>
      <c r="UX50" s="45"/>
      <c r="UY50" s="45"/>
      <c r="UZ50" s="45"/>
      <c r="VA50" s="45"/>
      <c r="VB50" s="45"/>
      <c r="VC50" s="45"/>
      <c r="VD50" s="45"/>
      <c r="VE50" s="45"/>
      <c r="VF50" s="45"/>
      <c r="VG50" s="45"/>
      <c r="VH50" s="45"/>
      <c r="VI50" s="45"/>
      <c r="VJ50" s="45"/>
      <c r="VK50" s="45"/>
      <c r="VL50" s="45"/>
      <c r="VM50" s="45"/>
      <c r="VN50" s="45"/>
      <c r="VO50" s="45"/>
      <c r="VP50" s="45"/>
      <c r="VQ50" s="45"/>
      <c r="VR50" s="45"/>
      <c r="VS50" s="45"/>
      <c r="VT50" s="45"/>
      <c r="VU50" s="45"/>
      <c r="VV50" s="45"/>
      <c r="VW50" s="45"/>
      <c r="VX50" s="45"/>
      <c r="VY50" s="45"/>
      <c r="VZ50" s="45"/>
      <c r="WA50" s="45"/>
      <c r="WB50" s="45"/>
      <c r="WC50" s="45"/>
      <c r="WD50" s="45"/>
      <c r="WE50" s="45"/>
      <c r="WF50" s="45"/>
      <c r="WG50" s="45"/>
      <c r="WH50" s="45"/>
      <c r="WI50" s="45"/>
      <c r="WJ50" s="45"/>
      <c r="WK50" s="45"/>
      <c r="WL50" s="45"/>
      <c r="WM50" s="45"/>
      <c r="WN50" s="45"/>
      <c r="WO50" s="45"/>
      <c r="WP50" s="45"/>
      <c r="WQ50" s="45"/>
      <c r="WR50" s="45"/>
      <c r="WS50" s="45"/>
      <c r="WT50" s="45"/>
      <c r="WU50" s="45"/>
      <c r="WV50" s="45"/>
      <c r="WW50" s="45"/>
      <c r="WX50" s="45"/>
      <c r="WY50" s="45"/>
      <c r="WZ50" s="45"/>
      <c r="XA50" s="45"/>
      <c r="XB50" s="45"/>
      <c r="XC50" s="45"/>
      <c r="XD50" s="45"/>
      <c r="XE50" s="45"/>
      <c r="XF50" s="45"/>
      <c r="XG50" s="45"/>
      <c r="XH50" s="45"/>
      <c r="XI50" s="45"/>
      <c r="XJ50" s="45"/>
      <c r="XK50" s="45"/>
      <c r="XL50" s="45"/>
      <c r="XM50" s="45"/>
      <c r="XN50" s="45"/>
      <c r="XO50" s="45"/>
      <c r="XP50" s="45"/>
      <c r="XQ50" s="45"/>
      <c r="XR50" s="45"/>
      <c r="XS50" s="45"/>
      <c r="XT50" s="45"/>
      <c r="XU50" s="45"/>
      <c r="XV50" s="45"/>
      <c r="XW50" s="45"/>
      <c r="XX50" s="45"/>
      <c r="XY50" s="45"/>
      <c r="XZ50" s="45"/>
      <c r="YA50" s="45"/>
      <c r="YB50" s="45"/>
      <c r="YC50" s="45"/>
      <c r="YD50" s="45"/>
      <c r="YE50" s="45"/>
      <c r="YF50" s="45"/>
      <c r="YG50" s="45"/>
      <c r="YH50" s="45"/>
      <c r="YI50" s="45"/>
      <c r="YJ50" s="45"/>
      <c r="YK50" s="45"/>
      <c r="YL50" s="45"/>
      <c r="YM50" s="45"/>
      <c r="YN50" s="45"/>
      <c r="YO50" s="45"/>
      <c r="YP50" s="45"/>
      <c r="YQ50" s="45"/>
      <c r="YR50" s="45"/>
      <c r="YS50" s="45"/>
      <c r="YT50" s="45"/>
      <c r="YU50" s="45"/>
      <c r="YV50" s="45"/>
      <c r="YW50" s="45"/>
      <c r="YX50" s="45"/>
      <c r="YY50" s="45"/>
      <c r="YZ50" s="45"/>
      <c r="ZA50" s="45"/>
      <c r="ZB50" s="45"/>
      <c r="ZC50" s="45"/>
      <c r="ZD50" s="45"/>
      <c r="ZE50" s="45"/>
      <c r="ZF50" s="45"/>
      <c r="ZG50" s="45"/>
      <c r="ZH50" s="45"/>
      <c r="ZI50" s="45"/>
      <c r="ZJ50" s="45"/>
      <c r="ZK50" s="45"/>
      <c r="ZL50" s="45"/>
      <c r="ZM50" s="45"/>
      <c r="ZN50" s="45"/>
      <c r="ZO50" s="45"/>
      <c r="ZP50" s="45"/>
      <c r="ZQ50" s="45"/>
      <c r="ZR50" s="45"/>
      <c r="ZS50" s="45"/>
      <c r="ZT50" s="45"/>
      <c r="ZU50" s="45"/>
      <c r="ZV50" s="45"/>
      <c r="ZW50" s="45"/>
      <c r="ZX50" s="45"/>
      <c r="ZY50" s="45"/>
      <c r="ZZ50" s="45"/>
      <c r="AAA50" s="45"/>
      <c r="AAB50" s="45"/>
      <c r="AAC50" s="45"/>
      <c r="AAD50" s="45"/>
      <c r="AAE50" s="45"/>
      <c r="AAF50" s="45"/>
      <c r="AAG50" s="45"/>
      <c r="AAH50" s="45"/>
      <c r="AAI50" s="45"/>
      <c r="AAJ50" s="45"/>
      <c r="AAK50" s="45"/>
      <c r="AAL50" s="45"/>
      <c r="AAM50" s="45"/>
      <c r="AAN50" s="45"/>
      <c r="AAO50" s="45"/>
      <c r="AAP50" s="45"/>
      <c r="AAQ50" s="45"/>
      <c r="AAR50" s="45"/>
      <c r="AAS50" s="45"/>
      <c r="AAT50" s="45"/>
      <c r="AAU50" s="45"/>
      <c r="AAV50" s="45"/>
      <c r="AAW50" s="45"/>
      <c r="AAX50" s="45"/>
      <c r="AAY50" s="45"/>
      <c r="AAZ50" s="45"/>
      <c r="ABA50" s="45"/>
      <c r="ABB50" s="45"/>
      <c r="ABC50" s="45"/>
      <c r="ABD50" s="45"/>
      <c r="ABE50" s="45"/>
      <c r="ABF50" s="45"/>
      <c r="ABG50" s="45"/>
      <c r="ABH50" s="45"/>
      <c r="ABI50" s="45"/>
      <c r="ABJ50" s="45"/>
      <c r="ABK50" s="45"/>
      <c r="ABL50" s="45"/>
      <c r="ABM50" s="45"/>
      <c r="ABN50" s="45"/>
      <c r="ABO50" s="45"/>
      <c r="ABP50" s="45"/>
      <c r="ABQ50" s="45"/>
      <c r="ABR50" s="45"/>
      <c r="ABS50" s="45"/>
      <c r="ABT50" s="45"/>
      <c r="ABU50" s="45"/>
      <c r="ABV50" s="45"/>
      <c r="ABW50" s="45"/>
      <c r="ABX50" s="45"/>
      <c r="ABY50" s="45"/>
      <c r="ABZ50" s="45"/>
      <c r="ACA50" s="45"/>
      <c r="ACB50" s="45"/>
      <c r="ACC50" s="45"/>
      <c r="ACD50" s="45"/>
      <c r="ACE50" s="45"/>
      <c r="ACF50" s="45"/>
      <c r="ACG50" s="45"/>
      <c r="ACH50" s="45"/>
      <c r="ACI50" s="45"/>
      <c r="ACJ50" s="45"/>
      <c r="ACK50" s="45"/>
      <c r="ACL50" s="45"/>
      <c r="ACM50" s="45"/>
      <c r="ACN50" s="45"/>
      <c r="ACO50" s="45"/>
      <c r="ACP50" s="45"/>
      <c r="ACQ50" s="45"/>
      <c r="ACR50" s="45"/>
      <c r="ACS50" s="45"/>
      <c r="ACT50" s="45"/>
      <c r="ACU50" s="45"/>
      <c r="ACV50" s="45"/>
      <c r="ACW50" s="45"/>
      <c r="ACX50" s="45"/>
      <c r="ACY50" s="45"/>
      <c r="ACZ50" s="45"/>
      <c r="ADA50" s="45"/>
      <c r="ADB50" s="45"/>
    </row>
    <row r="51" spans="1:782" s="56" customFormat="1" ht="13" x14ac:dyDescent="0.15">
      <c r="A51" s="45"/>
      <c r="B51" s="48"/>
      <c r="C51" s="47"/>
      <c r="E51" s="46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  <c r="IY51" s="45"/>
      <c r="IZ51" s="45"/>
      <c r="JA51" s="45"/>
      <c r="JB51" s="45"/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5"/>
      <c r="LE51" s="45"/>
      <c r="LF51" s="45"/>
      <c r="LG51" s="45"/>
      <c r="LH51" s="45"/>
      <c r="LI51" s="45"/>
      <c r="LJ51" s="45"/>
      <c r="LK51" s="45"/>
      <c r="LL51" s="45"/>
      <c r="LM51" s="45"/>
      <c r="LN51" s="45"/>
      <c r="LO51" s="45"/>
      <c r="LP51" s="45"/>
      <c r="LQ51" s="45"/>
      <c r="LR51" s="45"/>
      <c r="LS51" s="45"/>
      <c r="LT51" s="45"/>
      <c r="LU51" s="45"/>
      <c r="LV51" s="45"/>
      <c r="LW51" s="45"/>
      <c r="LX51" s="45"/>
      <c r="LY51" s="45"/>
      <c r="LZ51" s="45"/>
      <c r="MA51" s="45"/>
      <c r="MB51" s="45"/>
      <c r="MC51" s="45"/>
      <c r="MD51" s="45"/>
      <c r="ME51" s="45"/>
      <c r="MF51" s="45"/>
      <c r="MG51" s="45"/>
      <c r="MH51" s="45"/>
      <c r="MI51" s="45"/>
      <c r="MJ51" s="45"/>
      <c r="MK51" s="45"/>
      <c r="ML51" s="45"/>
      <c r="MM51" s="45"/>
      <c r="MN51" s="45"/>
      <c r="MO51" s="45"/>
      <c r="MP51" s="45"/>
      <c r="MQ51" s="45"/>
      <c r="MR51" s="45"/>
      <c r="MS51" s="45"/>
      <c r="MT51" s="45"/>
      <c r="MU51" s="45"/>
      <c r="MV51" s="45"/>
      <c r="MW51" s="45"/>
      <c r="MX51" s="45"/>
      <c r="MY51" s="45"/>
      <c r="MZ51" s="45"/>
      <c r="NA51" s="45"/>
      <c r="NB51" s="45"/>
      <c r="NC51" s="45"/>
      <c r="ND51" s="45"/>
      <c r="NE51" s="45"/>
      <c r="NF51" s="45"/>
      <c r="NG51" s="45"/>
      <c r="NH51" s="45"/>
      <c r="NI51" s="45"/>
      <c r="NJ51" s="45"/>
      <c r="NK51" s="45"/>
      <c r="NL51" s="45"/>
      <c r="NM51" s="45"/>
      <c r="NN51" s="45"/>
      <c r="NO51" s="45"/>
      <c r="NP51" s="45"/>
      <c r="NQ51" s="45"/>
      <c r="NR51" s="45"/>
      <c r="NS51" s="45"/>
      <c r="NT51" s="45"/>
      <c r="NU51" s="45"/>
      <c r="NV51" s="45"/>
      <c r="NW51" s="45"/>
      <c r="NX51" s="45"/>
      <c r="NY51" s="45"/>
      <c r="NZ51" s="45"/>
      <c r="OA51" s="45"/>
      <c r="OB51" s="45"/>
      <c r="OC51" s="45"/>
      <c r="OD51" s="45"/>
      <c r="OE51" s="45"/>
      <c r="OF51" s="45"/>
      <c r="OG51" s="45"/>
      <c r="OH51" s="45"/>
      <c r="OI51" s="45"/>
      <c r="OJ51" s="45"/>
      <c r="OK51" s="45"/>
      <c r="OL51" s="45"/>
      <c r="OM51" s="45"/>
      <c r="ON51" s="45"/>
      <c r="OO51" s="45"/>
      <c r="OP51" s="45"/>
      <c r="OQ51" s="45"/>
      <c r="OR51" s="45"/>
      <c r="OS51" s="45"/>
      <c r="OT51" s="45"/>
      <c r="OU51" s="45"/>
      <c r="OV51" s="45"/>
      <c r="OW51" s="45"/>
      <c r="OX51" s="45"/>
      <c r="OY51" s="45"/>
      <c r="OZ51" s="45"/>
      <c r="PA51" s="45"/>
      <c r="PB51" s="45"/>
      <c r="PC51" s="45"/>
      <c r="PD51" s="45"/>
      <c r="PE51" s="45"/>
      <c r="PF51" s="45"/>
      <c r="PG51" s="45"/>
      <c r="PH51" s="45"/>
      <c r="PI51" s="45"/>
      <c r="PJ51" s="45"/>
      <c r="PK51" s="45"/>
      <c r="PL51" s="45"/>
      <c r="PM51" s="45"/>
      <c r="PN51" s="45"/>
      <c r="PO51" s="45"/>
      <c r="PP51" s="45"/>
      <c r="PQ51" s="45"/>
      <c r="PR51" s="45"/>
      <c r="PS51" s="45"/>
      <c r="PT51" s="45"/>
      <c r="PU51" s="45"/>
      <c r="PV51" s="45"/>
      <c r="PW51" s="45"/>
      <c r="PX51" s="45"/>
      <c r="PY51" s="45"/>
      <c r="PZ51" s="45"/>
      <c r="QA51" s="45"/>
      <c r="QB51" s="45"/>
      <c r="QC51" s="45"/>
      <c r="QD51" s="45"/>
      <c r="QE51" s="45"/>
      <c r="QF51" s="45"/>
      <c r="QG51" s="45"/>
      <c r="QH51" s="45"/>
      <c r="QI51" s="45"/>
      <c r="QJ51" s="45"/>
      <c r="QK51" s="45"/>
      <c r="QL51" s="45"/>
      <c r="QM51" s="45"/>
      <c r="QN51" s="45"/>
      <c r="QO51" s="45"/>
      <c r="QP51" s="45"/>
      <c r="QQ51" s="45"/>
      <c r="QR51" s="45"/>
      <c r="QS51" s="45"/>
      <c r="QT51" s="45"/>
      <c r="QU51" s="45"/>
      <c r="QV51" s="45"/>
      <c r="QW51" s="45"/>
      <c r="QX51" s="45"/>
      <c r="QY51" s="45"/>
      <c r="QZ51" s="45"/>
      <c r="RA51" s="45"/>
      <c r="RB51" s="45"/>
      <c r="RC51" s="45"/>
      <c r="RD51" s="45"/>
      <c r="RE51" s="45"/>
      <c r="RF51" s="45"/>
      <c r="RG51" s="45"/>
      <c r="RH51" s="45"/>
      <c r="RI51" s="45"/>
      <c r="RJ51" s="45"/>
      <c r="RK51" s="45"/>
      <c r="RL51" s="45"/>
      <c r="RM51" s="45"/>
      <c r="RN51" s="45"/>
      <c r="RO51" s="45"/>
      <c r="RP51" s="45"/>
      <c r="RQ51" s="45"/>
      <c r="RR51" s="45"/>
      <c r="RS51" s="45"/>
      <c r="RT51" s="45"/>
      <c r="RU51" s="45"/>
      <c r="RV51" s="45"/>
      <c r="RW51" s="45"/>
      <c r="RX51" s="45"/>
      <c r="RY51" s="45"/>
      <c r="RZ51" s="45"/>
      <c r="SA51" s="45"/>
      <c r="SB51" s="45"/>
      <c r="SC51" s="45"/>
      <c r="SD51" s="45"/>
      <c r="SE51" s="45"/>
      <c r="SF51" s="45"/>
      <c r="SG51" s="45"/>
      <c r="SH51" s="45"/>
      <c r="SI51" s="45"/>
      <c r="SJ51" s="45"/>
      <c r="SK51" s="45"/>
      <c r="SL51" s="45"/>
      <c r="SM51" s="45"/>
      <c r="SN51" s="45"/>
      <c r="SO51" s="45"/>
      <c r="SP51" s="45"/>
      <c r="SQ51" s="45"/>
      <c r="SR51" s="45"/>
      <c r="SS51" s="45"/>
      <c r="ST51" s="45"/>
      <c r="SU51" s="45"/>
      <c r="SV51" s="45"/>
      <c r="SW51" s="45"/>
      <c r="SX51" s="45"/>
      <c r="SY51" s="45"/>
      <c r="SZ51" s="45"/>
      <c r="TA51" s="45"/>
      <c r="TB51" s="45"/>
      <c r="TC51" s="45"/>
      <c r="TD51" s="45"/>
      <c r="TE51" s="45"/>
      <c r="TF51" s="45"/>
      <c r="TG51" s="45"/>
      <c r="TH51" s="45"/>
      <c r="TI51" s="45"/>
      <c r="TJ51" s="45"/>
      <c r="TK51" s="45"/>
      <c r="TL51" s="45"/>
      <c r="TM51" s="45"/>
      <c r="TN51" s="45"/>
      <c r="TO51" s="45"/>
      <c r="TP51" s="45"/>
      <c r="TQ51" s="45"/>
      <c r="TR51" s="45"/>
      <c r="TS51" s="45"/>
      <c r="TT51" s="45"/>
      <c r="TU51" s="45"/>
      <c r="TV51" s="45"/>
      <c r="TW51" s="45"/>
      <c r="TX51" s="45"/>
      <c r="TY51" s="45"/>
      <c r="TZ51" s="45"/>
      <c r="UA51" s="45"/>
      <c r="UB51" s="45"/>
      <c r="UC51" s="45"/>
      <c r="UD51" s="45"/>
      <c r="UE51" s="45"/>
      <c r="UF51" s="45"/>
      <c r="UG51" s="45"/>
      <c r="UH51" s="45"/>
      <c r="UI51" s="45"/>
      <c r="UJ51" s="45"/>
      <c r="UK51" s="45"/>
      <c r="UL51" s="45"/>
      <c r="UM51" s="45"/>
      <c r="UN51" s="45"/>
      <c r="UO51" s="45"/>
      <c r="UP51" s="45"/>
      <c r="UQ51" s="45"/>
      <c r="UR51" s="45"/>
      <c r="US51" s="45"/>
      <c r="UT51" s="45"/>
      <c r="UU51" s="45"/>
      <c r="UV51" s="45"/>
      <c r="UW51" s="45"/>
      <c r="UX51" s="45"/>
      <c r="UY51" s="45"/>
      <c r="UZ51" s="45"/>
      <c r="VA51" s="45"/>
      <c r="VB51" s="45"/>
      <c r="VC51" s="45"/>
      <c r="VD51" s="45"/>
      <c r="VE51" s="45"/>
      <c r="VF51" s="45"/>
      <c r="VG51" s="45"/>
      <c r="VH51" s="45"/>
      <c r="VI51" s="45"/>
      <c r="VJ51" s="45"/>
      <c r="VK51" s="45"/>
      <c r="VL51" s="45"/>
      <c r="VM51" s="45"/>
      <c r="VN51" s="45"/>
      <c r="VO51" s="45"/>
      <c r="VP51" s="45"/>
      <c r="VQ51" s="45"/>
      <c r="VR51" s="45"/>
      <c r="VS51" s="45"/>
      <c r="VT51" s="45"/>
      <c r="VU51" s="45"/>
      <c r="VV51" s="45"/>
      <c r="VW51" s="45"/>
      <c r="VX51" s="45"/>
      <c r="VY51" s="45"/>
      <c r="VZ51" s="45"/>
      <c r="WA51" s="45"/>
      <c r="WB51" s="45"/>
      <c r="WC51" s="45"/>
      <c r="WD51" s="45"/>
      <c r="WE51" s="45"/>
      <c r="WF51" s="45"/>
      <c r="WG51" s="45"/>
      <c r="WH51" s="45"/>
      <c r="WI51" s="45"/>
      <c r="WJ51" s="45"/>
      <c r="WK51" s="45"/>
      <c r="WL51" s="45"/>
      <c r="WM51" s="45"/>
      <c r="WN51" s="45"/>
      <c r="WO51" s="45"/>
      <c r="WP51" s="45"/>
      <c r="WQ51" s="45"/>
      <c r="WR51" s="45"/>
      <c r="WS51" s="45"/>
      <c r="WT51" s="45"/>
      <c r="WU51" s="45"/>
      <c r="WV51" s="45"/>
      <c r="WW51" s="45"/>
      <c r="WX51" s="45"/>
      <c r="WY51" s="45"/>
      <c r="WZ51" s="45"/>
      <c r="XA51" s="45"/>
      <c r="XB51" s="45"/>
      <c r="XC51" s="45"/>
      <c r="XD51" s="45"/>
      <c r="XE51" s="45"/>
      <c r="XF51" s="45"/>
      <c r="XG51" s="45"/>
      <c r="XH51" s="45"/>
      <c r="XI51" s="45"/>
      <c r="XJ51" s="45"/>
      <c r="XK51" s="45"/>
      <c r="XL51" s="45"/>
      <c r="XM51" s="45"/>
      <c r="XN51" s="45"/>
      <c r="XO51" s="45"/>
      <c r="XP51" s="45"/>
      <c r="XQ51" s="45"/>
      <c r="XR51" s="45"/>
      <c r="XS51" s="45"/>
      <c r="XT51" s="45"/>
      <c r="XU51" s="45"/>
      <c r="XV51" s="45"/>
      <c r="XW51" s="45"/>
      <c r="XX51" s="45"/>
      <c r="XY51" s="45"/>
      <c r="XZ51" s="45"/>
      <c r="YA51" s="45"/>
      <c r="YB51" s="45"/>
      <c r="YC51" s="45"/>
      <c r="YD51" s="45"/>
      <c r="YE51" s="45"/>
      <c r="YF51" s="45"/>
      <c r="YG51" s="45"/>
      <c r="YH51" s="45"/>
      <c r="YI51" s="45"/>
      <c r="YJ51" s="45"/>
      <c r="YK51" s="45"/>
      <c r="YL51" s="45"/>
      <c r="YM51" s="45"/>
      <c r="YN51" s="45"/>
      <c r="YO51" s="45"/>
      <c r="YP51" s="45"/>
      <c r="YQ51" s="45"/>
      <c r="YR51" s="45"/>
      <c r="YS51" s="45"/>
      <c r="YT51" s="45"/>
      <c r="YU51" s="45"/>
      <c r="YV51" s="45"/>
      <c r="YW51" s="45"/>
      <c r="YX51" s="45"/>
      <c r="YY51" s="45"/>
      <c r="YZ51" s="45"/>
      <c r="ZA51" s="45"/>
      <c r="ZB51" s="45"/>
      <c r="ZC51" s="45"/>
      <c r="ZD51" s="45"/>
      <c r="ZE51" s="45"/>
      <c r="ZF51" s="45"/>
      <c r="ZG51" s="45"/>
      <c r="ZH51" s="45"/>
      <c r="ZI51" s="45"/>
      <c r="ZJ51" s="45"/>
      <c r="ZK51" s="45"/>
      <c r="ZL51" s="45"/>
      <c r="ZM51" s="45"/>
      <c r="ZN51" s="45"/>
      <c r="ZO51" s="45"/>
      <c r="ZP51" s="45"/>
      <c r="ZQ51" s="45"/>
      <c r="ZR51" s="45"/>
      <c r="ZS51" s="45"/>
      <c r="ZT51" s="45"/>
      <c r="ZU51" s="45"/>
      <c r="ZV51" s="45"/>
      <c r="ZW51" s="45"/>
      <c r="ZX51" s="45"/>
      <c r="ZY51" s="45"/>
      <c r="ZZ51" s="45"/>
      <c r="AAA51" s="45"/>
      <c r="AAB51" s="45"/>
      <c r="AAC51" s="45"/>
      <c r="AAD51" s="45"/>
      <c r="AAE51" s="45"/>
      <c r="AAF51" s="45"/>
      <c r="AAG51" s="45"/>
      <c r="AAH51" s="45"/>
      <c r="AAI51" s="45"/>
      <c r="AAJ51" s="45"/>
      <c r="AAK51" s="45"/>
      <c r="AAL51" s="45"/>
      <c r="AAM51" s="45"/>
      <c r="AAN51" s="45"/>
      <c r="AAO51" s="45"/>
      <c r="AAP51" s="45"/>
      <c r="AAQ51" s="45"/>
      <c r="AAR51" s="45"/>
      <c r="AAS51" s="45"/>
      <c r="AAT51" s="45"/>
      <c r="AAU51" s="45"/>
      <c r="AAV51" s="45"/>
      <c r="AAW51" s="45"/>
      <c r="AAX51" s="45"/>
      <c r="AAY51" s="45"/>
      <c r="AAZ51" s="45"/>
      <c r="ABA51" s="45"/>
      <c r="ABB51" s="45"/>
      <c r="ABC51" s="45"/>
      <c r="ABD51" s="45"/>
      <c r="ABE51" s="45"/>
      <c r="ABF51" s="45"/>
      <c r="ABG51" s="45"/>
      <c r="ABH51" s="45"/>
      <c r="ABI51" s="45"/>
      <c r="ABJ51" s="45"/>
      <c r="ABK51" s="45"/>
      <c r="ABL51" s="45"/>
      <c r="ABM51" s="45"/>
      <c r="ABN51" s="45"/>
      <c r="ABO51" s="45"/>
      <c r="ABP51" s="45"/>
      <c r="ABQ51" s="45"/>
      <c r="ABR51" s="45"/>
      <c r="ABS51" s="45"/>
      <c r="ABT51" s="45"/>
      <c r="ABU51" s="45"/>
      <c r="ABV51" s="45"/>
      <c r="ABW51" s="45"/>
      <c r="ABX51" s="45"/>
      <c r="ABY51" s="45"/>
      <c r="ABZ51" s="45"/>
      <c r="ACA51" s="45"/>
      <c r="ACB51" s="45"/>
      <c r="ACC51" s="45"/>
      <c r="ACD51" s="45"/>
      <c r="ACE51" s="45"/>
      <c r="ACF51" s="45"/>
      <c r="ACG51" s="45"/>
      <c r="ACH51" s="45"/>
      <c r="ACI51" s="45"/>
      <c r="ACJ51" s="45"/>
      <c r="ACK51" s="45"/>
      <c r="ACL51" s="45"/>
      <c r="ACM51" s="45"/>
      <c r="ACN51" s="45"/>
      <c r="ACO51" s="45"/>
      <c r="ACP51" s="45"/>
      <c r="ACQ51" s="45"/>
      <c r="ACR51" s="45"/>
      <c r="ACS51" s="45"/>
      <c r="ACT51" s="45"/>
      <c r="ACU51" s="45"/>
      <c r="ACV51" s="45"/>
      <c r="ACW51" s="45"/>
      <c r="ACX51" s="45"/>
      <c r="ACY51" s="45"/>
      <c r="ACZ51" s="45"/>
      <c r="ADA51" s="45"/>
      <c r="ADB51" s="45"/>
    </row>
    <row r="52" spans="1:782" s="56" customFormat="1" ht="13" x14ac:dyDescent="0.15">
      <c r="A52" s="45"/>
      <c r="B52" s="48"/>
      <c r="C52" s="47"/>
      <c r="E52" s="46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5"/>
      <c r="LE52" s="45"/>
      <c r="LF52" s="45"/>
      <c r="LG52" s="45"/>
      <c r="LH52" s="45"/>
      <c r="LI52" s="45"/>
      <c r="LJ52" s="45"/>
      <c r="LK52" s="45"/>
      <c r="LL52" s="45"/>
      <c r="LM52" s="45"/>
      <c r="LN52" s="45"/>
      <c r="LO52" s="45"/>
      <c r="LP52" s="45"/>
      <c r="LQ52" s="45"/>
      <c r="LR52" s="45"/>
      <c r="LS52" s="45"/>
      <c r="LT52" s="45"/>
      <c r="LU52" s="45"/>
      <c r="LV52" s="45"/>
      <c r="LW52" s="45"/>
      <c r="LX52" s="45"/>
      <c r="LY52" s="45"/>
      <c r="LZ52" s="45"/>
      <c r="MA52" s="45"/>
      <c r="MB52" s="45"/>
      <c r="MC52" s="45"/>
      <c r="MD52" s="45"/>
      <c r="ME52" s="45"/>
      <c r="MF52" s="45"/>
      <c r="MG52" s="45"/>
      <c r="MH52" s="45"/>
      <c r="MI52" s="45"/>
      <c r="MJ52" s="45"/>
      <c r="MK52" s="45"/>
      <c r="ML52" s="45"/>
      <c r="MM52" s="45"/>
      <c r="MN52" s="45"/>
      <c r="MO52" s="45"/>
      <c r="MP52" s="45"/>
      <c r="MQ52" s="45"/>
      <c r="MR52" s="45"/>
      <c r="MS52" s="45"/>
      <c r="MT52" s="45"/>
      <c r="MU52" s="45"/>
      <c r="MV52" s="45"/>
      <c r="MW52" s="45"/>
      <c r="MX52" s="45"/>
      <c r="MY52" s="45"/>
      <c r="MZ52" s="45"/>
      <c r="NA52" s="45"/>
      <c r="NB52" s="45"/>
      <c r="NC52" s="45"/>
      <c r="ND52" s="45"/>
      <c r="NE52" s="45"/>
      <c r="NF52" s="45"/>
      <c r="NG52" s="45"/>
      <c r="NH52" s="45"/>
      <c r="NI52" s="45"/>
      <c r="NJ52" s="45"/>
      <c r="NK52" s="45"/>
      <c r="NL52" s="45"/>
      <c r="NM52" s="45"/>
      <c r="NN52" s="45"/>
      <c r="NO52" s="45"/>
      <c r="NP52" s="45"/>
      <c r="NQ52" s="45"/>
      <c r="NR52" s="45"/>
      <c r="NS52" s="45"/>
      <c r="NT52" s="45"/>
      <c r="NU52" s="45"/>
      <c r="NV52" s="45"/>
      <c r="NW52" s="45"/>
      <c r="NX52" s="45"/>
      <c r="NY52" s="45"/>
      <c r="NZ52" s="45"/>
      <c r="OA52" s="45"/>
      <c r="OB52" s="45"/>
      <c r="OC52" s="45"/>
      <c r="OD52" s="45"/>
      <c r="OE52" s="45"/>
      <c r="OF52" s="45"/>
      <c r="OG52" s="45"/>
      <c r="OH52" s="45"/>
      <c r="OI52" s="45"/>
      <c r="OJ52" s="45"/>
      <c r="OK52" s="45"/>
      <c r="OL52" s="45"/>
      <c r="OM52" s="45"/>
      <c r="ON52" s="45"/>
      <c r="OO52" s="45"/>
      <c r="OP52" s="45"/>
      <c r="OQ52" s="45"/>
      <c r="OR52" s="45"/>
      <c r="OS52" s="45"/>
      <c r="OT52" s="45"/>
      <c r="OU52" s="45"/>
      <c r="OV52" s="45"/>
      <c r="OW52" s="45"/>
      <c r="OX52" s="45"/>
      <c r="OY52" s="45"/>
      <c r="OZ52" s="45"/>
      <c r="PA52" s="45"/>
      <c r="PB52" s="45"/>
      <c r="PC52" s="45"/>
      <c r="PD52" s="45"/>
      <c r="PE52" s="45"/>
      <c r="PF52" s="45"/>
      <c r="PG52" s="45"/>
      <c r="PH52" s="45"/>
      <c r="PI52" s="45"/>
      <c r="PJ52" s="45"/>
      <c r="PK52" s="45"/>
      <c r="PL52" s="45"/>
      <c r="PM52" s="45"/>
      <c r="PN52" s="45"/>
      <c r="PO52" s="45"/>
      <c r="PP52" s="45"/>
      <c r="PQ52" s="45"/>
      <c r="PR52" s="45"/>
      <c r="PS52" s="45"/>
      <c r="PT52" s="45"/>
      <c r="PU52" s="45"/>
      <c r="PV52" s="45"/>
      <c r="PW52" s="45"/>
      <c r="PX52" s="45"/>
      <c r="PY52" s="45"/>
      <c r="PZ52" s="45"/>
      <c r="QA52" s="45"/>
      <c r="QB52" s="45"/>
      <c r="QC52" s="45"/>
      <c r="QD52" s="45"/>
      <c r="QE52" s="45"/>
      <c r="QF52" s="45"/>
      <c r="QG52" s="45"/>
      <c r="QH52" s="45"/>
      <c r="QI52" s="45"/>
      <c r="QJ52" s="45"/>
      <c r="QK52" s="45"/>
      <c r="QL52" s="45"/>
      <c r="QM52" s="45"/>
      <c r="QN52" s="45"/>
      <c r="QO52" s="45"/>
      <c r="QP52" s="45"/>
      <c r="QQ52" s="45"/>
      <c r="QR52" s="45"/>
      <c r="QS52" s="45"/>
      <c r="QT52" s="45"/>
      <c r="QU52" s="45"/>
      <c r="QV52" s="45"/>
      <c r="QW52" s="45"/>
      <c r="QX52" s="45"/>
      <c r="QY52" s="45"/>
      <c r="QZ52" s="45"/>
      <c r="RA52" s="45"/>
      <c r="RB52" s="45"/>
      <c r="RC52" s="45"/>
      <c r="RD52" s="45"/>
      <c r="RE52" s="45"/>
      <c r="RF52" s="45"/>
      <c r="RG52" s="45"/>
      <c r="RH52" s="45"/>
      <c r="RI52" s="45"/>
      <c r="RJ52" s="45"/>
      <c r="RK52" s="45"/>
      <c r="RL52" s="45"/>
      <c r="RM52" s="45"/>
      <c r="RN52" s="45"/>
      <c r="RO52" s="45"/>
      <c r="RP52" s="45"/>
      <c r="RQ52" s="45"/>
      <c r="RR52" s="45"/>
      <c r="RS52" s="45"/>
      <c r="RT52" s="45"/>
      <c r="RU52" s="45"/>
      <c r="RV52" s="45"/>
      <c r="RW52" s="45"/>
      <c r="RX52" s="45"/>
      <c r="RY52" s="45"/>
      <c r="RZ52" s="45"/>
      <c r="SA52" s="45"/>
      <c r="SB52" s="45"/>
      <c r="SC52" s="45"/>
      <c r="SD52" s="45"/>
      <c r="SE52" s="45"/>
      <c r="SF52" s="45"/>
      <c r="SG52" s="45"/>
      <c r="SH52" s="45"/>
      <c r="SI52" s="45"/>
      <c r="SJ52" s="45"/>
      <c r="SK52" s="45"/>
      <c r="SL52" s="45"/>
      <c r="SM52" s="45"/>
      <c r="SN52" s="45"/>
      <c r="SO52" s="45"/>
      <c r="SP52" s="45"/>
      <c r="SQ52" s="45"/>
      <c r="SR52" s="45"/>
      <c r="SS52" s="45"/>
      <c r="ST52" s="45"/>
      <c r="SU52" s="45"/>
      <c r="SV52" s="45"/>
      <c r="SW52" s="45"/>
      <c r="SX52" s="45"/>
      <c r="SY52" s="45"/>
      <c r="SZ52" s="45"/>
      <c r="TA52" s="45"/>
      <c r="TB52" s="45"/>
      <c r="TC52" s="45"/>
      <c r="TD52" s="45"/>
      <c r="TE52" s="45"/>
      <c r="TF52" s="45"/>
      <c r="TG52" s="45"/>
      <c r="TH52" s="45"/>
      <c r="TI52" s="45"/>
      <c r="TJ52" s="45"/>
      <c r="TK52" s="45"/>
      <c r="TL52" s="45"/>
      <c r="TM52" s="45"/>
      <c r="TN52" s="45"/>
      <c r="TO52" s="45"/>
      <c r="TP52" s="45"/>
      <c r="TQ52" s="45"/>
      <c r="TR52" s="45"/>
      <c r="TS52" s="45"/>
      <c r="TT52" s="45"/>
      <c r="TU52" s="45"/>
      <c r="TV52" s="45"/>
      <c r="TW52" s="45"/>
      <c r="TX52" s="45"/>
      <c r="TY52" s="45"/>
      <c r="TZ52" s="45"/>
      <c r="UA52" s="45"/>
      <c r="UB52" s="45"/>
      <c r="UC52" s="45"/>
      <c r="UD52" s="45"/>
      <c r="UE52" s="45"/>
      <c r="UF52" s="45"/>
      <c r="UG52" s="45"/>
      <c r="UH52" s="45"/>
      <c r="UI52" s="45"/>
      <c r="UJ52" s="45"/>
      <c r="UK52" s="45"/>
      <c r="UL52" s="45"/>
      <c r="UM52" s="45"/>
      <c r="UN52" s="45"/>
      <c r="UO52" s="45"/>
      <c r="UP52" s="45"/>
      <c r="UQ52" s="45"/>
      <c r="UR52" s="45"/>
      <c r="US52" s="45"/>
      <c r="UT52" s="45"/>
      <c r="UU52" s="45"/>
      <c r="UV52" s="45"/>
      <c r="UW52" s="45"/>
      <c r="UX52" s="45"/>
      <c r="UY52" s="45"/>
      <c r="UZ52" s="45"/>
      <c r="VA52" s="45"/>
      <c r="VB52" s="45"/>
      <c r="VC52" s="45"/>
      <c r="VD52" s="45"/>
      <c r="VE52" s="45"/>
      <c r="VF52" s="45"/>
      <c r="VG52" s="45"/>
      <c r="VH52" s="45"/>
      <c r="VI52" s="45"/>
      <c r="VJ52" s="45"/>
      <c r="VK52" s="45"/>
      <c r="VL52" s="45"/>
      <c r="VM52" s="45"/>
      <c r="VN52" s="45"/>
      <c r="VO52" s="45"/>
      <c r="VP52" s="45"/>
      <c r="VQ52" s="45"/>
      <c r="VR52" s="45"/>
      <c r="VS52" s="45"/>
      <c r="VT52" s="45"/>
      <c r="VU52" s="45"/>
      <c r="VV52" s="45"/>
      <c r="VW52" s="45"/>
      <c r="VX52" s="45"/>
      <c r="VY52" s="45"/>
      <c r="VZ52" s="45"/>
      <c r="WA52" s="45"/>
      <c r="WB52" s="45"/>
      <c r="WC52" s="45"/>
      <c r="WD52" s="45"/>
      <c r="WE52" s="45"/>
      <c r="WF52" s="45"/>
      <c r="WG52" s="45"/>
      <c r="WH52" s="45"/>
      <c r="WI52" s="45"/>
      <c r="WJ52" s="45"/>
      <c r="WK52" s="45"/>
      <c r="WL52" s="45"/>
      <c r="WM52" s="45"/>
      <c r="WN52" s="45"/>
      <c r="WO52" s="45"/>
      <c r="WP52" s="45"/>
      <c r="WQ52" s="45"/>
      <c r="WR52" s="45"/>
      <c r="WS52" s="45"/>
      <c r="WT52" s="45"/>
      <c r="WU52" s="45"/>
      <c r="WV52" s="45"/>
      <c r="WW52" s="45"/>
      <c r="WX52" s="45"/>
      <c r="WY52" s="45"/>
      <c r="WZ52" s="45"/>
      <c r="XA52" s="45"/>
      <c r="XB52" s="45"/>
      <c r="XC52" s="45"/>
      <c r="XD52" s="45"/>
      <c r="XE52" s="45"/>
      <c r="XF52" s="45"/>
      <c r="XG52" s="45"/>
      <c r="XH52" s="45"/>
      <c r="XI52" s="45"/>
      <c r="XJ52" s="45"/>
      <c r="XK52" s="45"/>
      <c r="XL52" s="45"/>
      <c r="XM52" s="45"/>
      <c r="XN52" s="45"/>
      <c r="XO52" s="45"/>
      <c r="XP52" s="45"/>
      <c r="XQ52" s="45"/>
      <c r="XR52" s="45"/>
      <c r="XS52" s="45"/>
      <c r="XT52" s="45"/>
      <c r="XU52" s="45"/>
      <c r="XV52" s="45"/>
      <c r="XW52" s="45"/>
      <c r="XX52" s="45"/>
      <c r="XY52" s="45"/>
      <c r="XZ52" s="45"/>
      <c r="YA52" s="45"/>
      <c r="YB52" s="45"/>
      <c r="YC52" s="45"/>
      <c r="YD52" s="45"/>
      <c r="YE52" s="45"/>
      <c r="YF52" s="45"/>
      <c r="YG52" s="45"/>
      <c r="YH52" s="45"/>
      <c r="YI52" s="45"/>
      <c r="YJ52" s="45"/>
      <c r="YK52" s="45"/>
      <c r="YL52" s="45"/>
      <c r="YM52" s="45"/>
      <c r="YN52" s="45"/>
      <c r="YO52" s="45"/>
      <c r="YP52" s="45"/>
      <c r="YQ52" s="45"/>
      <c r="YR52" s="45"/>
      <c r="YS52" s="45"/>
      <c r="YT52" s="45"/>
      <c r="YU52" s="45"/>
      <c r="YV52" s="45"/>
      <c r="YW52" s="45"/>
      <c r="YX52" s="45"/>
      <c r="YY52" s="45"/>
      <c r="YZ52" s="45"/>
      <c r="ZA52" s="45"/>
      <c r="ZB52" s="45"/>
      <c r="ZC52" s="45"/>
      <c r="ZD52" s="45"/>
      <c r="ZE52" s="45"/>
      <c r="ZF52" s="45"/>
      <c r="ZG52" s="45"/>
      <c r="ZH52" s="45"/>
      <c r="ZI52" s="45"/>
      <c r="ZJ52" s="45"/>
      <c r="ZK52" s="45"/>
      <c r="ZL52" s="45"/>
      <c r="ZM52" s="45"/>
      <c r="ZN52" s="45"/>
      <c r="ZO52" s="45"/>
      <c r="ZP52" s="45"/>
      <c r="ZQ52" s="45"/>
      <c r="ZR52" s="45"/>
      <c r="ZS52" s="45"/>
      <c r="ZT52" s="45"/>
      <c r="ZU52" s="45"/>
      <c r="ZV52" s="45"/>
      <c r="ZW52" s="45"/>
      <c r="ZX52" s="45"/>
      <c r="ZY52" s="45"/>
      <c r="ZZ52" s="45"/>
      <c r="AAA52" s="45"/>
      <c r="AAB52" s="45"/>
      <c r="AAC52" s="45"/>
      <c r="AAD52" s="45"/>
      <c r="AAE52" s="45"/>
      <c r="AAF52" s="45"/>
      <c r="AAG52" s="45"/>
      <c r="AAH52" s="45"/>
      <c r="AAI52" s="45"/>
      <c r="AAJ52" s="45"/>
      <c r="AAK52" s="45"/>
      <c r="AAL52" s="45"/>
      <c r="AAM52" s="45"/>
      <c r="AAN52" s="45"/>
      <c r="AAO52" s="45"/>
      <c r="AAP52" s="45"/>
      <c r="AAQ52" s="45"/>
      <c r="AAR52" s="45"/>
      <c r="AAS52" s="45"/>
      <c r="AAT52" s="45"/>
      <c r="AAU52" s="45"/>
      <c r="AAV52" s="45"/>
      <c r="AAW52" s="45"/>
      <c r="AAX52" s="45"/>
      <c r="AAY52" s="45"/>
      <c r="AAZ52" s="45"/>
      <c r="ABA52" s="45"/>
      <c r="ABB52" s="45"/>
      <c r="ABC52" s="45"/>
      <c r="ABD52" s="45"/>
      <c r="ABE52" s="45"/>
      <c r="ABF52" s="45"/>
      <c r="ABG52" s="45"/>
      <c r="ABH52" s="45"/>
      <c r="ABI52" s="45"/>
      <c r="ABJ52" s="45"/>
      <c r="ABK52" s="45"/>
      <c r="ABL52" s="45"/>
      <c r="ABM52" s="45"/>
      <c r="ABN52" s="45"/>
      <c r="ABO52" s="45"/>
      <c r="ABP52" s="45"/>
      <c r="ABQ52" s="45"/>
      <c r="ABR52" s="45"/>
      <c r="ABS52" s="45"/>
      <c r="ABT52" s="45"/>
      <c r="ABU52" s="45"/>
      <c r="ABV52" s="45"/>
      <c r="ABW52" s="45"/>
      <c r="ABX52" s="45"/>
      <c r="ABY52" s="45"/>
      <c r="ABZ52" s="45"/>
      <c r="ACA52" s="45"/>
      <c r="ACB52" s="45"/>
      <c r="ACC52" s="45"/>
      <c r="ACD52" s="45"/>
      <c r="ACE52" s="45"/>
      <c r="ACF52" s="45"/>
      <c r="ACG52" s="45"/>
      <c r="ACH52" s="45"/>
      <c r="ACI52" s="45"/>
      <c r="ACJ52" s="45"/>
      <c r="ACK52" s="45"/>
      <c r="ACL52" s="45"/>
      <c r="ACM52" s="45"/>
      <c r="ACN52" s="45"/>
      <c r="ACO52" s="45"/>
      <c r="ACP52" s="45"/>
      <c r="ACQ52" s="45"/>
      <c r="ACR52" s="45"/>
      <c r="ACS52" s="45"/>
      <c r="ACT52" s="45"/>
      <c r="ACU52" s="45"/>
      <c r="ACV52" s="45"/>
      <c r="ACW52" s="45"/>
      <c r="ACX52" s="45"/>
      <c r="ACY52" s="45"/>
      <c r="ACZ52" s="45"/>
      <c r="ADA52" s="45"/>
      <c r="ADB52" s="45"/>
    </row>
    <row r="53" spans="1:782" s="56" customFormat="1" ht="13" x14ac:dyDescent="0.15">
      <c r="A53" s="45"/>
      <c r="B53" s="48"/>
      <c r="C53" s="47"/>
      <c r="E53" s="46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5"/>
      <c r="JO53" s="45"/>
      <c r="JP53" s="45"/>
      <c r="JQ53" s="45"/>
      <c r="JR53" s="45"/>
      <c r="JS53" s="45"/>
      <c r="JT53" s="45"/>
      <c r="JU53" s="45"/>
      <c r="JV53" s="45"/>
      <c r="JW53" s="45"/>
      <c r="JX53" s="45"/>
      <c r="JY53" s="45"/>
      <c r="JZ53" s="45"/>
      <c r="KA53" s="45"/>
      <c r="KB53" s="45"/>
      <c r="KC53" s="45"/>
      <c r="KD53" s="45"/>
      <c r="KE53" s="45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5"/>
      <c r="KQ53" s="45"/>
      <c r="KR53" s="45"/>
      <c r="KS53" s="45"/>
      <c r="KT53" s="45"/>
      <c r="KU53" s="45"/>
      <c r="KV53" s="45"/>
      <c r="KW53" s="45"/>
      <c r="KX53" s="45"/>
      <c r="KY53" s="45"/>
      <c r="KZ53" s="45"/>
      <c r="LA53" s="45"/>
      <c r="LB53" s="45"/>
      <c r="LC53" s="45"/>
      <c r="LD53" s="45"/>
      <c r="LE53" s="45"/>
      <c r="LF53" s="45"/>
      <c r="LG53" s="45"/>
      <c r="LH53" s="45"/>
      <c r="LI53" s="45"/>
      <c r="LJ53" s="45"/>
      <c r="LK53" s="45"/>
      <c r="LL53" s="45"/>
      <c r="LM53" s="45"/>
      <c r="LN53" s="45"/>
      <c r="LO53" s="45"/>
      <c r="LP53" s="45"/>
      <c r="LQ53" s="45"/>
      <c r="LR53" s="45"/>
      <c r="LS53" s="45"/>
      <c r="LT53" s="45"/>
      <c r="LU53" s="45"/>
      <c r="LV53" s="45"/>
      <c r="LW53" s="45"/>
      <c r="LX53" s="45"/>
      <c r="LY53" s="45"/>
      <c r="LZ53" s="45"/>
      <c r="MA53" s="45"/>
      <c r="MB53" s="45"/>
      <c r="MC53" s="45"/>
      <c r="MD53" s="45"/>
      <c r="ME53" s="45"/>
      <c r="MF53" s="45"/>
      <c r="MG53" s="45"/>
      <c r="MH53" s="45"/>
      <c r="MI53" s="45"/>
      <c r="MJ53" s="45"/>
      <c r="MK53" s="45"/>
      <c r="ML53" s="45"/>
      <c r="MM53" s="45"/>
      <c r="MN53" s="45"/>
      <c r="MO53" s="45"/>
      <c r="MP53" s="45"/>
      <c r="MQ53" s="45"/>
      <c r="MR53" s="45"/>
      <c r="MS53" s="45"/>
      <c r="MT53" s="45"/>
      <c r="MU53" s="45"/>
      <c r="MV53" s="45"/>
      <c r="MW53" s="45"/>
      <c r="MX53" s="45"/>
      <c r="MY53" s="45"/>
      <c r="MZ53" s="45"/>
      <c r="NA53" s="45"/>
      <c r="NB53" s="45"/>
      <c r="NC53" s="45"/>
      <c r="ND53" s="45"/>
      <c r="NE53" s="45"/>
      <c r="NF53" s="45"/>
      <c r="NG53" s="45"/>
      <c r="NH53" s="45"/>
      <c r="NI53" s="45"/>
      <c r="NJ53" s="45"/>
      <c r="NK53" s="45"/>
      <c r="NL53" s="45"/>
      <c r="NM53" s="45"/>
      <c r="NN53" s="45"/>
      <c r="NO53" s="45"/>
      <c r="NP53" s="45"/>
      <c r="NQ53" s="45"/>
      <c r="NR53" s="45"/>
      <c r="NS53" s="45"/>
      <c r="NT53" s="45"/>
      <c r="NU53" s="45"/>
      <c r="NV53" s="45"/>
      <c r="NW53" s="45"/>
      <c r="NX53" s="45"/>
      <c r="NY53" s="45"/>
      <c r="NZ53" s="45"/>
      <c r="OA53" s="45"/>
      <c r="OB53" s="45"/>
      <c r="OC53" s="45"/>
      <c r="OD53" s="45"/>
      <c r="OE53" s="45"/>
      <c r="OF53" s="45"/>
      <c r="OG53" s="45"/>
      <c r="OH53" s="45"/>
      <c r="OI53" s="45"/>
      <c r="OJ53" s="45"/>
      <c r="OK53" s="45"/>
      <c r="OL53" s="45"/>
      <c r="OM53" s="45"/>
      <c r="ON53" s="45"/>
      <c r="OO53" s="45"/>
      <c r="OP53" s="45"/>
      <c r="OQ53" s="45"/>
      <c r="OR53" s="45"/>
      <c r="OS53" s="45"/>
      <c r="OT53" s="45"/>
      <c r="OU53" s="45"/>
      <c r="OV53" s="45"/>
      <c r="OW53" s="45"/>
      <c r="OX53" s="45"/>
      <c r="OY53" s="45"/>
      <c r="OZ53" s="45"/>
      <c r="PA53" s="45"/>
      <c r="PB53" s="45"/>
      <c r="PC53" s="45"/>
      <c r="PD53" s="45"/>
      <c r="PE53" s="45"/>
      <c r="PF53" s="45"/>
      <c r="PG53" s="45"/>
      <c r="PH53" s="45"/>
      <c r="PI53" s="45"/>
      <c r="PJ53" s="45"/>
      <c r="PK53" s="45"/>
      <c r="PL53" s="45"/>
      <c r="PM53" s="45"/>
      <c r="PN53" s="45"/>
      <c r="PO53" s="45"/>
      <c r="PP53" s="45"/>
      <c r="PQ53" s="45"/>
      <c r="PR53" s="45"/>
      <c r="PS53" s="45"/>
      <c r="PT53" s="45"/>
      <c r="PU53" s="45"/>
      <c r="PV53" s="45"/>
      <c r="PW53" s="45"/>
      <c r="PX53" s="45"/>
      <c r="PY53" s="45"/>
      <c r="PZ53" s="45"/>
      <c r="QA53" s="45"/>
      <c r="QB53" s="45"/>
      <c r="QC53" s="45"/>
      <c r="QD53" s="45"/>
      <c r="QE53" s="45"/>
      <c r="QF53" s="45"/>
      <c r="QG53" s="45"/>
      <c r="QH53" s="45"/>
      <c r="QI53" s="45"/>
      <c r="QJ53" s="45"/>
      <c r="QK53" s="45"/>
      <c r="QL53" s="45"/>
      <c r="QM53" s="45"/>
      <c r="QN53" s="45"/>
      <c r="QO53" s="45"/>
      <c r="QP53" s="45"/>
      <c r="QQ53" s="45"/>
      <c r="QR53" s="45"/>
      <c r="QS53" s="45"/>
      <c r="QT53" s="45"/>
      <c r="QU53" s="45"/>
      <c r="QV53" s="45"/>
      <c r="QW53" s="45"/>
      <c r="QX53" s="45"/>
      <c r="QY53" s="45"/>
      <c r="QZ53" s="45"/>
      <c r="RA53" s="45"/>
      <c r="RB53" s="45"/>
      <c r="RC53" s="45"/>
      <c r="RD53" s="45"/>
      <c r="RE53" s="45"/>
      <c r="RF53" s="45"/>
      <c r="RG53" s="45"/>
      <c r="RH53" s="45"/>
      <c r="RI53" s="45"/>
      <c r="RJ53" s="45"/>
      <c r="RK53" s="45"/>
      <c r="RL53" s="45"/>
      <c r="RM53" s="45"/>
      <c r="RN53" s="45"/>
      <c r="RO53" s="45"/>
      <c r="RP53" s="45"/>
      <c r="RQ53" s="45"/>
      <c r="RR53" s="45"/>
      <c r="RS53" s="45"/>
      <c r="RT53" s="45"/>
      <c r="RU53" s="45"/>
      <c r="RV53" s="45"/>
      <c r="RW53" s="45"/>
      <c r="RX53" s="45"/>
      <c r="RY53" s="45"/>
      <c r="RZ53" s="45"/>
      <c r="SA53" s="45"/>
      <c r="SB53" s="45"/>
      <c r="SC53" s="45"/>
      <c r="SD53" s="45"/>
      <c r="SE53" s="45"/>
      <c r="SF53" s="45"/>
      <c r="SG53" s="45"/>
      <c r="SH53" s="45"/>
      <c r="SI53" s="45"/>
      <c r="SJ53" s="45"/>
      <c r="SK53" s="45"/>
      <c r="SL53" s="45"/>
      <c r="SM53" s="45"/>
      <c r="SN53" s="45"/>
      <c r="SO53" s="45"/>
      <c r="SP53" s="45"/>
      <c r="SQ53" s="45"/>
      <c r="SR53" s="45"/>
      <c r="SS53" s="45"/>
      <c r="ST53" s="45"/>
      <c r="SU53" s="45"/>
      <c r="SV53" s="45"/>
      <c r="SW53" s="45"/>
      <c r="SX53" s="45"/>
      <c r="SY53" s="45"/>
      <c r="SZ53" s="45"/>
      <c r="TA53" s="45"/>
      <c r="TB53" s="45"/>
      <c r="TC53" s="45"/>
      <c r="TD53" s="45"/>
      <c r="TE53" s="45"/>
      <c r="TF53" s="45"/>
      <c r="TG53" s="45"/>
      <c r="TH53" s="45"/>
      <c r="TI53" s="45"/>
      <c r="TJ53" s="45"/>
      <c r="TK53" s="45"/>
      <c r="TL53" s="45"/>
      <c r="TM53" s="45"/>
      <c r="TN53" s="45"/>
      <c r="TO53" s="45"/>
      <c r="TP53" s="45"/>
      <c r="TQ53" s="45"/>
      <c r="TR53" s="45"/>
      <c r="TS53" s="45"/>
      <c r="TT53" s="45"/>
      <c r="TU53" s="45"/>
      <c r="TV53" s="45"/>
      <c r="TW53" s="45"/>
      <c r="TX53" s="45"/>
      <c r="TY53" s="45"/>
      <c r="TZ53" s="45"/>
      <c r="UA53" s="45"/>
      <c r="UB53" s="45"/>
      <c r="UC53" s="45"/>
      <c r="UD53" s="45"/>
      <c r="UE53" s="45"/>
      <c r="UF53" s="45"/>
      <c r="UG53" s="45"/>
      <c r="UH53" s="45"/>
      <c r="UI53" s="45"/>
      <c r="UJ53" s="45"/>
      <c r="UK53" s="45"/>
      <c r="UL53" s="45"/>
      <c r="UM53" s="45"/>
      <c r="UN53" s="45"/>
      <c r="UO53" s="45"/>
      <c r="UP53" s="45"/>
      <c r="UQ53" s="45"/>
      <c r="UR53" s="45"/>
      <c r="US53" s="45"/>
      <c r="UT53" s="45"/>
      <c r="UU53" s="45"/>
      <c r="UV53" s="45"/>
      <c r="UW53" s="45"/>
      <c r="UX53" s="45"/>
      <c r="UY53" s="45"/>
      <c r="UZ53" s="45"/>
      <c r="VA53" s="45"/>
      <c r="VB53" s="45"/>
      <c r="VC53" s="45"/>
      <c r="VD53" s="45"/>
      <c r="VE53" s="45"/>
      <c r="VF53" s="45"/>
      <c r="VG53" s="45"/>
      <c r="VH53" s="45"/>
      <c r="VI53" s="45"/>
      <c r="VJ53" s="45"/>
      <c r="VK53" s="45"/>
      <c r="VL53" s="45"/>
      <c r="VM53" s="45"/>
      <c r="VN53" s="45"/>
      <c r="VO53" s="45"/>
      <c r="VP53" s="45"/>
      <c r="VQ53" s="45"/>
      <c r="VR53" s="45"/>
      <c r="VS53" s="45"/>
      <c r="VT53" s="45"/>
      <c r="VU53" s="45"/>
      <c r="VV53" s="45"/>
      <c r="VW53" s="45"/>
      <c r="VX53" s="45"/>
      <c r="VY53" s="45"/>
      <c r="VZ53" s="45"/>
      <c r="WA53" s="45"/>
      <c r="WB53" s="45"/>
      <c r="WC53" s="45"/>
      <c r="WD53" s="45"/>
      <c r="WE53" s="45"/>
      <c r="WF53" s="45"/>
      <c r="WG53" s="45"/>
      <c r="WH53" s="45"/>
      <c r="WI53" s="45"/>
      <c r="WJ53" s="45"/>
      <c r="WK53" s="45"/>
      <c r="WL53" s="45"/>
      <c r="WM53" s="45"/>
      <c r="WN53" s="45"/>
      <c r="WO53" s="45"/>
      <c r="WP53" s="45"/>
      <c r="WQ53" s="45"/>
      <c r="WR53" s="45"/>
      <c r="WS53" s="45"/>
      <c r="WT53" s="45"/>
      <c r="WU53" s="45"/>
      <c r="WV53" s="45"/>
      <c r="WW53" s="45"/>
      <c r="WX53" s="45"/>
      <c r="WY53" s="45"/>
      <c r="WZ53" s="45"/>
      <c r="XA53" s="45"/>
      <c r="XB53" s="45"/>
      <c r="XC53" s="45"/>
      <c r="XD53" s="45"/>
      <c r="XE53" s="45"/>
      <c r="XF53" s="45"/>
      <c r="XG53" s="45"/>
      <c r="XH53" s="45"/>
      <c r="XI53" s="45"/>
      <c r="XJ53" s="45"/>
      <c r="XK53" s="45"/>
      <c r="XL53" s="45"/>
      <c r="XM53" s="45"/>
      <c r="XN53" s="45"/>
      <c r="XO53" s="45"/>
      <c r="XP53" s="45"/>
      <c r="XQ53" s="45"/>
      <c r="XR53" s="45"/>
      <c r="XS53" s="45"/>
      <c r="XT53" s="45"/>
      <c r="XU53" s="45"/>
      <c r="XV53" s="45"/>
      <c r="XW53" s="45"/>
      <c r="XX53" s="45"/>
      <c r="XY53" s="45"/>
      <c r="XZ53" s="45"/>
      <c r="YA53" s="45"/>
      <c r="YB53" s="45"/>
      <c r="YC53" s="45"/>
      <c r="YD53" s="45"/>
      <c r="YE53" s="45"/>
      <c r="YF53" s="45"/>
      <c r="YG53" s="45"/>
      <c r="YH53" s="45"/>
      <c r="YI53" s="45"/>
      <c r="YJ53" s="45"/>
      <c r="YK53" s="45"/>
      <c r="YL53" s="45"/>
      <c r="YM53" s="45"/>
      <c r="YN53" s="45"/>
      <c r="YO53" s="45"/>
      <c r="YP53" s="45"/>
      <c r="YQ53" s="45"/>
      <c r="YR53" s="45"/>
      <c r="YS53" s="45"/>
      <c r="YT53" s="45"/>
      <c r="YU53" s="45"/>
      <c r="YV53" s="45"/>
      <c r="YW53" s="45"/>
      <c r="YX53" s="45"/>
      <c r="YY53" s="45"/>
      <c r="YZ53" s="45"/>
      <c r="ZA53" s="45"/>
      <c r="ZB53" s="45"/>
      <c r="ZC53" s="45"/>
      <c r="ZD53" s="45"/>
      <c r="ZE53" s="45"/>
      <c r="ZF53" s="45"/>
      <c r="ZG53" s="45"/>
      <c r="ZH53" s="45"/>
      <c r="ZI53" s="45"/>
      <c r="ZJ53" s="45"/>
      <c r="ZK53" s="45"/>
      <c r="ZL53" s="45"/>
      <c r="ZM53" s="45"/>
      <c r="ZN53" s="45"/>
      <c r="ZO53" s="45"/>
      <c r="ZP53" s="45"/>
      <c r="ZQ53" s="45"/>
      <c r="ZR53" s="45"/>
      <c r="ZS53" s="45"/>
      <c r="ZT53" s="45"/>
      <c r="ZU53" s="45"/>
      <c r="ZV53" s="45"/>
      <c r="ZW53" s="45"/>
      <c r="ZX53" s="45"/>
      <c r="ZY53" s="45"/>
      <c r="ZZ53" s="45"/>
      <c r="AAA53" s="45"/>
      <c r="AAB53" s="45"/>
      <c r="AAC53" s="45"/>
      <c r="AAD53" s="45"/>
      <c r="AAE53" s="45"/>
      <c r="AAF53" s="45"/>
      <c r="AAG53" s="45"/>
      <c r="AAH53" s="45"/>
      <c r="AAI53" s="45"/>
      <c r="AAJ53" s="45"/>
      <c r="AAK53" s="45"/>
      <c r="AAL53" s="45"/>
      <c r="AAM53" s="45"/>
      <c r="AAN53" s="45"/>
      <c r="AAO53" s="45"/>
      <c r="AAP53" s="45"/>
      <c r="AAQ53" s="45"/>
      <c r="AAR53" s="45"/>
      <c r="AAS53" s="45"/>
      <c r="AAT53" s="45"/>
      <c r="AAU53" s="45"/>
      <c r="AAV53" s="45"/>
      <c r="AAW53" s="45"/>
      <c r="AAX53" s="45"/>
      <c r="AAY53" s="45"/>
      <c r="AAZ53" s="45"/>
      <c r="ABA53" s="45"/>
      <c r="ABB53" s="45"/>
      <c r="ABC53" s="45"/>
      <c r="ABD53" s="45"/>
      <c r="ABE53" s="45"/>
      <c r="ABF53" s="45"/>
      <c r="ABG53" s="45"/>
      <c r="ABH53" s="45"/>
      <c r="ABI53" s="45"/>
      <c r="ABJ53" s="45"/>
      <c r="ABK53" s="45"/>
      <c r="ABL53" s="45"/>
      <c r="ABM53" s="45"/>
      <c r="ABN53" s="45"/>
      <c r="ABO53" s="45"/>
      <c r="ABP53" s="45"/>
      <c r="ABQ53" s="45"/>
      <c r="ABR53" s="45"/>
      <c r="ABS53" s="45"/>
      <c r="ABT53" s="45"/>
      <c r="ABU53" s="45"/>
      <c r="ABV53" s="45"/>
      <c r="ABW53" s="45"/>
      <c r="ABX53" s="45"/>
      <c r="ABY53" s="45"/>
      <c r="ABZ53" s="45"/>
      <c r="ACA53" s="45"/>
      <c r="ACB53" s="45"/>
      <c r="ACC53" s="45"/>
      <c r="ACD53" s="45"/>
      <c r="ACE53" s="45"/>
      <c r="ACF53" s="45"/>
      <c r="ACG53" s="45"/>
      <c r="ACH53" s="45"/>
      <c r="ACI53" s="45"/>
      <c r="ACJ53" s="45"/>
      <c r="ACK53" s="45"/>
      <c r="ACL53" s="45"/>
      <c r="ACM53" s="45"/>
      <c r="ACN53" s="45"/>
      <c r="ACO53" s="45"/>
      <c r="ACP53" s="45"/>
      <c r="ACQ53" s="45"/>
      <c r="ACR53" s="45"/>
      <c r="ACS53" s="45"/>
      <c r="ACT53" s="45"/>
      <c r="ACU53" s="45"/>
      <c r="ACV53" s="45"/>
      <c r="ACW53" s="45"/>
      <c r="ACX53" s="45"/>
      <c r="ACY53" s="45"/>
      <c r="ACZ53" s="45"/>
      <c r="ADA53" s="45"/>
      <c r="ADB53" s="45"/>
    </row>
    <row r="54" spans="1:782" s="8" customFormat="1" x14ac:dyDescent="0.15">
      <c r="A54" s="3"/>
      <c r="B54" s="7"/>
      <c r="C54" s="5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</row>
    <row r="55" spans="1:782" s="8" customFormat="1" x14ac:dyDescent="0.15">
      <c r="A55" s="3"/>
      <c r="B55" s="7"/>
      <c r="C55" s="5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</row>
    <row r="56" spans="1:782" s="8" customFormat="1" x14ac:dyDescent="0.15">
      <c r="A56" s="3"/>
      <c r="B56" s="7"/>
      <c r="C56" s="5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</row>
    <row r="57" spans="1:782" s="8" customFormat="1" x14ac:dyDescent="0.15">
      <c r="A57" s="3"/>
      <c r="B57" s="7"/>
      <c r="C57" s="5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</row>
    <row r="58" spans="1:782" s="8" customFormat="1" x14ac:dyDescent="0.15">
      <c r="A58" s="3"/>
      <c r="B58" s="7"/>
      <c r="C58" s="5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</row>
    <row r="59" spans="1:782" s="8" customFormat="1" x14ac:dyDescent="0.15">
      <c r="A59" s="3"/>
      <c r="B59" s="7"/>
      <c r="C59" s="5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</row>
    <row r="60" spans="1:782" s="8" customFormat="1" x14ac:dyDescent="0.15">
      <c r="A60" s="3"/>
      <c r="B60" s="7"/>
      <c r="C60" s="5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</row>
    <row r="61" spans="1:782" s="8" customFormat="1" x14ac:dyDescent="0.15">
      <c r="A61" s="3"/>
      <c r="B61" s="7"/>
      <c r="C61" s="5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</row>
    <row r="62" spans="1:782" s="8" customFormat="1" x14ac:dyDescent="0.15">
      <c r="A62" s="3"/>
      <c r="B62" s="7"/>
      <c r="C62" s="5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</row>
  </sheetData>
  <sheetProtection selectLockedCells="1"/>
  <mergeCells count="1">
    <mergeCell ref="A1:C1"/>
  </mergeCells>
  <printOptions horizontalCentered="1"/>
  <pageMargins left="0.70866141732283472" right="0.70866141732283472" top="0.78740157480314965" bottom="0.78740157480314965" header="0.31496062992125984" footer="0.31496062992125984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F14F-E838-423F-A00A-E19AE9F4B407}">
  <dimension ref="A1:ADB63"/>
  <sheetViews>
    <sheetView workbookViewId="0">
      <selection activeCell="E11" sqref="E11"/>
    </sheetView>
  </sheetViews>
  <sheetFormatPr baseColWidth="10" defaultColWidth="10.1640625" defaultRowHeight="16" x14ac:dyDescent="0.15"/>
  <cols>
    <col min="1" max="1" width="5.5" style="98" customWidth="1"/>
    <col min="2" max="2" width="55.5" style="98" customWidth="1"/>
    <col min="3" max="3" width="10.83203125" style="94" customWidth="1"/>
    <col min="4" max="4" width="14.6640625" style="96" customWidth="1"/>
    <col min="5" max="5" width="14.6640625" style="97" customWidth="1"/>
    <col min="6" max="6" width="11.33203125" style="97" customWidth="1"/>
    <col min="7" max="7" width="11.33203125" style="66" customWidth="1"/>
    <col min="8" max="8" width="16.83203125" style="66" customWidth="1"/>
    <col min="9" max="16384" width="10.1640625" style="66"/>
  </cols>
  <sheetData>
    <row r="1" spans="1:8" ht="36" customHeight="1" thickBot="1" x14ac:dyDescent="0.2">
      <c r="A1" s="272" t="s">
        <v>112</v>
      </c>
      <c r="B1" s="273"/>
      <c r="C1" s="274"/>
      <c r="D1" s="66"/>
      <c r="E1" s="66"/>
      <c r="F1" s="66"/>
    </row>
    <row r="2" spans="1:8" s="70" customFormat="1" ht="27" customHeight="1" thickBot="1" x14ac:dyDescent="0.2">
      <c r="A2" s="67" t="s">
        <v>2</v>
      </c>
      <c r="B2" s="68" t="s">
        <v>71</v>
      </c>
      <c r="C2" s="69" t="s">
        <v>113</v>
      </c>
    </row>
    <row r="3" spans="1:8" s="70" customFormat="1" ht="15" x14ac:dyDescent="0.15">
      <c r="A3" s="71" t="s">
        <v>3</v>
      </c>
      <c r="B3" s="72" t="s">
        <v>6</v>
      </c>
      <c r="C3" s="73">
        <v>206996.42</v>
      </c>
      <c r="D3" s="74"/>
      <c r="E3" s="75"/>
      <c r="F3" s="76"/>
      <c r="G3" s="77"/>
      <c r="H3" s="77"/>
    </row>
    <row r="4" spans="1:8" s="70" customFormat="1" ht="15" x14ac:dyDescent="0.15">
      <c r="A4" s="78" t="s">
        <v>4</v>
      </c>
      <c r="B4" s="79" t="s">
        <v>0</v>
      </c>
      <c r="C4" s="73">
        <v>4410</v>
      </c>
      <c r="D4" s="74"/>
      <c r="E4" s="75"/>
      <c r="F4" s="76"/>
      <c r="G4" s="77"/>
      <c r="H4" s="77"/>
    </row>
    <row r="5" spans="1:8" s="70" customFormat="1" ht="15" x14ac:dyDescent="0.15">
      <c r="A5" s="78" t="s">
        <v>5</v>
      </c>
      <c r="B5" s="79" t="s">
        <v>26</v>
      </c>
      <c r="C5" s="73">
        <v>4617.46</v>
      </c>
      <c r="D5" s="74"/>
      <c r="E5" s="75"/>
      <c r="F5" s="76"/>
      <c r="G5" s="77"/>
      <c r="H5" s="77"/>
    </row>
    <row r="6" spans="1:8" s="70" customFormat="1" ht="30" x14ac:dyDescent="0.15">
      <c r="A6" s="78" t="s">
        <v>7</v>
      </c>
      <c r="B6" s="79" t="s">
        <v>27</v>
      </c>
      <c r="C6" s="73">
        <v>1800</v>
      </c>
      <c r="D6" s="74"/>
      <c r="E6" s="80"/>
      <c r="F6" s="80"/>
      <c r="G6" s="77"/>
      <c r="H6" s="77"/>
    </row>
    <row r="7" spans="1:8" s="70" customFormat="1" ht="15.5" customHeight="1" x14ac:dyDescent="0.15">
      <c r="A7" s="78" t="s">
        <v>8</v>
      </c>
      <c r="B7" s="79" t="s">
        <v>19</v>
      </c>
      <c r="C7" s="73">
        <v>13629.54</v>
      </c>
      <c r="D7" s="74"/>
      <c r="E7" s="75"/>
      <c r="F7" s="76"/>
      <c r="G7" s="77"/>
      <c r="H7" s="77"/>
    </row>
    <row r="8" spans="1:8" s="70" customFormat="1" ht="15" x14ac:dyDescent="0.15">
      <c r="A8" s="78" t="s">
        <v>10</v>
      </c>
      <c r="B8" s="79" t="s">
        <v>9</v>
      </c>
      <c r="C8" s="73">
        <v>0</v>
      </c>
      <c r="D8" s="81"/>
      <c r="E8" s="82"/>
      <c r="F8" s="76"/>
      <c r="G8" s="77"/>
      <c r="H8" s="77"/>
    </row>
    <row r="9" spans="1:8" s="70" customFormat="1" ht="15" x14ac:dyDescent="0.15">
      <c r="A9" s="78" t="s">
        <v>11</v>
      </c>
      <c r="B9" s="79" t="s">
        <v>61</v>
      </c>
      <c r="C9" s="73">
        <v>0</v>
      </c>
      <c r="F9" s="76"/>
      <c r="G9" s="77"/>
      <c r="H9" s="77"/>
    </row>
    <row r="10" spans="1:8" s="70" customFormat="1" ht="15" x14ac:dyDescent="0.15">
      <c r="A10" s="78" t="s">
        <v>12</v>
      </c>
      <c r="B10" s="79" t="s">
        <v>62</v>
      </c>
      <c r="C10" s="73">
        <v>2877.67</v>
      </c>
      <c r="D10" s="76"/>
      <c r="E10" s="76"/>
      <c r="F10" s="76"/>
      <c r="G10" s="77"/>
      <c r="H10" s="77"/>
    </row>
    <row r="11" spans="1:8" s="70" customFormat="1" ht="45" x14ac:dyDescent="0.15">
      <c r="A11" s="78" t="s">
        <v>13</v>
      </c>
      <c r="B11" s="79" t="s">
        <v>18</v>
      </c>
      <c r="C11" s="73">
        <v>0</v>
      </c>
      <c r="D11" s="76"/>
      <c r="E11" s="76"/>
      <c r="F11" s="76"/>
      <c r="G11" s="77"/>
      <c r="H11" s="77"/>
    </row>
    <row r="12" spans="1:8" s="70" customFormat="1" ht="15" x14ac:dyDescent="0.15">
      <c r="A12" s="78" t="s">
        <v>14</v>
      </c>
      <c r="B12" s="79" t="s">
        <v>20</v>
      </c>
      <c r="C12" s="73">
        <v>675.4</v>
      </c>
      <c r="D12" s="76"/>
      <c r="E12" s="76"/>
      <c r="F12" s="76"/>
      <c r="G12" s="77"/>
      <c r="H12" s="77"/>
    </row>
    <row r="13" spans="1:8" s="70" customFormat="1" ht="15" x14ac:dyDescent="0.15">
      <c r="A13" s="78" t="s">
        <v>15</v>
      </c>
      <c r="B13" s="79" t="s">
        <v>21</v>
      </c>
      <c r="C13" s="73">
        <v>0</v>
      </c>
      <c r="D13" s="76"/>
      <c r="E13" s="76"/>
      <c r="F13" s="76"/>
      <c r="G13" s="77"/>
      <c r="H13" s="77"/>
    </row>
    <row r="14" spans="1:8" s="70" customFormat="1" ht="15" x14ac:dyDescent="0.15">
      <c r="A14" s="78" t="s">
        <v>16</v>
      </c>
      <c r="B14" s="79" t="s">
        <v>23</v>
      </c>
      <c r="C14" s="73">
        <v>0</v>
      </c>
      <c r="D14" s="76"/>
      <c r="E14" s="76"/>
      <c r="F14" s="76"/>
      <c r="G14" s="77"/>
      <c r="H14" s="77"/>
    </row>
    <row r="15" spans="1:8" s="70" customFormat="1" ht="15" x14ac:dyDescent="0.15">
      <c r="A15" s="78" t="s">
        <v>17</v>
      </c>
      <c r="B15" s="79" t="s">
        <v>22</v>
      </c>
      <c r="C15" s="73">
        <v>0</v>
      </c>
      <c r="D15" s="76"/>
      <c r="E15" s="76"/>
      <c r="F15" s="76"/>
      <c r="G15" s="77"/>
      <c r="H15" s="77"/>
    </row>
    <row r="16" spans="1:8" s="70" customFormat="1" ht="15" x14ac:dyDescent="0.15">
      <c r="A16" s="78" t="s">
        <v>65</v>
      </c>
      <c r="B16" s="79" t="s">
        <v>24</v>
      </c>
      <c r="C16" s="73">
        <v>0</v>
      </c>
    </row>
    <row r="17" spans="1:3" s="70" customFormat="1" ht="15" x14ac:dyDescent="0.15">
      <c r="A17" s="78" t="s">
        <v>66</v>
      </c>
      <c r="B17" s="79" t="s">
        <v>25</v>
      </c>
      <c r="C17" s="73">
        <v>1232.6600000000001</v>
      </c>
    </row>
    <row r="18" spans="1:3" s="70" customFormat="1" ht="15" x14ac:dyDescent="0.15">
      <c r="A18" s="78" t="s">
        <v>28</v>
      </c>
      <c r="B18" s="79" t="s">
        <v>75</v>
      </c>
      <c r="C18" s="73">
        <v>50</v>
      </c>
    </row>
    <row r="19" spans="1:3" s="70" customFormat="1" ht="15" x14ac:dyDescent="0.15">
      <c r="A19" s="78" t="s">
        <v>32</v>
      </c>
      <c r="B19" s="79" t="s">
        <v>31</v>
      </c>
      <c r="C19" s="73">
        <v>1853.08</v>
      </c>
    </row>
    <row r="20" spans="1:3" s="70" customFormat="1" ht="15" x14ac:dyDescent="0.15">
      <c r="A20" s="78" t="s">
        <v>34</v>
      </c>
      <c r="B20" s="79" t="s">
        <v>33</v>
      </c>
      <c r="C20" s="73">
        <v>0</v>
      </c>
    </row>
    <row r="21" spans="1:3" s="70" customFormat="1" ht="15" x14ac:dyDescent="0.15">
      <c r="A21" s="78" t="s">
        <v>30</v>
      </c>
      <c r="B21" s="79" t="s">
        <v>29</v>
      </c>
      <c r="C21" s="73">
        <v>174.16</v>
      </c>
    </row>
    <row r="22" spans="1:3" s="70" customFormat="1" thickBot="1" x14ac:dyDescent="0.2">
      <c r="A22" s="78" t="s">
        <v>36</v>
      </c>
      <c r="B22" s="79" t="s">
        <v>35</v>
      </c>
      <c r="C22" s="73">
        <v>453.02</v>
      </c>
    </row>
    <row r="23" spans="1:3" s="86" customFormat="1" ht="27" customHeight="1" thickBot="1" x14ac:dyDescent="0.2">
      <c r="A23" s="83"/>
      <c r="B23" s="84" t="s">
        <v>114</v>
      </c>
      <c r="C23" s="85">
        <f>SUM(C3:C22)</f>
        <v>238769.41</v>
      </c>
    </row>
    <row r="24" spans="1:3" s="70" customFormat="1" ht="15" thickBot="1" x14ac:dyDescent="0.2">
      <c r="A24" s="87"/>
      <c r="B24" s="81"/>
      <c r="C24" s="88"/>
    </row>
    <row r="25" spans="1:3" s="70" customFormat="1" ht="27" customHeight="1" thickBot="1" x14ac:dyDescent="0.2">
      <c r="A25" s="67" t="s">
        <v>2</v>
      </c>
      <c r="B25" s="68" t="s">
        <v>74</v>
      </c>
      <c r="C25" s="69" t="s">
        <v>115</v>
      </c>
    </row>
    <row r="26" spans="1:3" s="70" customFormat="1" ht="15" x14ac:dyDescent="0.15">
      <c r="A26" s="71" t="s">
        <v>3</v>
      </c>
      <c r="B26" s="89" t="s">
        <v>37</v>
      </c>
      <c r="C26" s="73">
        <v>150207.35</v>
      </c>
    </row>
    <row r="27" spans="1:3" s="70" customFormat="1" ht="15" x14ac:dyDescent="0.15">
      <c r="A27" s="78" t="s">
        <v>4</v>
      </c>
      <c r="B27" s="90" t="s">
        <v>39</v>
      </c>
      <c r="C27" s="73">
        <v>27655.249999999996</v>
      </c>
    </row>
    <row r="28" spans="1:3" s="70" customFormat="1" ht="15" x14ac:dyDescent="0.15">
      <c r="A28" s="78" t="s">
        <v>5</v>
      </c>
      <c r="B28" s="90" t="s">
        <v>46</v>
      </c>
      <c r="C28" s="73">
        <v>470</v>
      </c>
    </row>
    <row r="29" spans="1:3" s="70" customFormat="1" ht="15" x14ac:dyDescent="0.15">
      <c r="A29" s="78" t="s">
        <v>7</v>
      </c>
      <c r="B29" s="90" t="s">
        <v>42</v>
      </c>
      <c r="C29" s="73">
        <v>1555.85</v>
      </c>
    </row>
    <row r="30" spans="1:3" s="70" customFormat="1" ht="15" x14ac:dyDescent="0.15">
      <c r="A30" s="78" t="s">
        <v>8</v>
      </c>
      <c r="B30" s="90" t="s">
        <v>45</v>
      </c>
      <c r="C30" s="73">
        <v>1098.3</v>
      </c>
    </row>
    <row r="31" spans="1:3" s="70" customFormat="1" ht="15" x14ac:dyDescent="0.15">
      <c r="A31" s="78" t="s">
        <v>10</v>
      </c>
      <c r="B31" s="90" t="s">
        <v>44</v>
      </c>
      <c r="C31" s="73">
        <v>3994.3199999999997</v>
      </c>
    </row>
    <row r="32" spans="1:3" s="70" customFormat="1" ht="15" x14ac:dyDescent="0.15">
      <c r="A32" s="78" t="s">
        <v>11</v>
      </c>
      <c r="B32" s="90" t="s">
        <v>43</v>
      </c>
      <c r="C32" s="73">
        <v>10117.86</v>
      </c>
    </row>
    <row r="33" spans="1:3" s="70" customFormat="1" ht="15" x14ac:dyDescent="0.15">
      <c r="A33" s="78" t="s">
        <v>12</v>
      </c>
      <c r="B33" s="90" t="s">
        <v>40</v>
      </c>
      <c r="C33" s="73">
        <v>0</v>
      </c>
    </row>
    <row r="34" spans="1:3" s="70" customFormat="1" ht="15" x14ac:dyDescent="0.15">
      <c r="A34" s="78" t="s">
        <v>13</v>
      </c>
      <c r="B34" s="90" t="s">
        <v>47</v>
      </c>
      <c r="C34" s="73">
        <v>8826.73</v>
      </c>
    </row>
    <row r="35" spans="1:3" s="70" customFormat="1" ht="15" x14ac:dyDescent="0.15">
      <c r="A35" s="78" t="s">
        <v>14</v>
      </c>
      <c r="B35" s="90" t="s">
        <v>1</v>
      </c>
      <c r="C35" s="73">
        <v>0</v>
      </c>
    </row>
    <row r="36" spans="1:3" s="70" customFormat="1" ht="15" x14ac:dyDescent="0.15">
      <c r="A36" s="78" t="s">
        <v>15</v>
      </c>
      <c r="B36" s="90" t="s">
        <v>48</v>
      </c>
      <c r="C36" s="73">
        <v>2024</v>
      </c>
    </row>
    <row r="37" spans="1:3" s="70" customFormat="1" ht="15" x14ac:dyDescent="0.15">
      <c r="A37" s="78" t="s">
        <v>16</v>
      </c>
      <c r="B37" s="90" t="s">
        <v>64</v>
      </c>
      <c r="C37" s="73">
        <v>0</v>
      </c>
    </row>
    <row r="38" spans="1:3" s="70" customFormat="1" ht="15" x14ac:dyDescent="0.15">
      <c r="A38" s="78" t="s">
        <v>17</v>
      </c>
      <c r="B38" s="90" t="s">
        <v>41</v>
      </c>
      <c r="C38" s="73">
        <v>23.52</v>
      </c>
    </row>
    <row r="39" spans="1:3" s="70" customFormat="1" ht="30" x14ac:dyDescent="0.15">
      <c r="A39" s="78" t="s">
        <v>65</v>
      </c>
      <c r="B39" s="90" t="s">
        <v>63</v>
      </c>
      <c r="C39" s="73">
        <v>0</v>
      </c>
    </row>
    <row r="40" spans="1:3" s="70" customFormat="1" ht="15" x14ac:dyDescent="0.15">
      <c r="A40" s="78" t="s">
        <v>66</v>
      </c>
      <c r="B40" s="90" t="s">
        <v>53</v>
      </c>
      <c r="C40" s="73">
        <v>1800</v>
      </c>
    </row>
    <row r="41" spans="1:3" s="70" customFormat="1" ht="15" x14ac:dyDescent="0.15">
      <c r="A41" s="78" t="s">
        <v>67</v>
      </c>
      <c r="B41" s="90" t="s">
        <v>54</v>
      </c>
      <c r="C41" s="73">
        <v>14089.700000000003</v>
      </c>
    </row>
    <row r="42" spans="1:3" s="70" customFormat="1" ht="30" x14ac:dyDescent="0.15">
      <c r="A42" s="78" t="s">
        <v>68</v>
      </c>
      <c r="B42" s="90" t="s">
        <v>38</v>
      </c>
      <c r="C42" s="73">
        <v>0</v>
      </c>
    </row>
    <row r="43" spans="1:3" s="70" customFormat="1" ht="30" x14ac:dyDescent="0.15">
      <c r="A43" s="78" t="s">
        <v>52</v>
      </c>
      <c r="B43" s="90" t="s">
        <v>51</v>
      </c>
      <c r="C43" s="73">
        <v>75</v>
      </c>
    </row>
    <row r="44" spans="1:3" s="70" customFormat="1" ht="30" x14ac:dyDescent="0.15">
      <c r="A44" s="78" t="s">
        <v>56</v>
      </c>
      <c r="B44" s="90" t="s">
        <v>55</v>
      </c>
      <c r="C44" s="73">
        <v>1887.88</v>
      </c>
    </row>
    <row r="45" spans="1:3" s="70" customFormat="1" ht="30" x14ac:dyDescent="0.15">
      <c r="A45" s="78" t="s">
        <v>58</v>
      </c>
      <c r="B45" s="90" t="s">
        <v>57</v>
      </c>
      <c r="C45" s="73">
        <v>0</v>
      </c>
    </row>
    <row r="46" spans="1:3" s="70" customFormat="1" ht="30" x14ac:dyDescent="0.15">
      <c r="A46" s="78" t="s">
        <v>60</v>
      </c>
      <c r="B46" s="90" t="s">
        <v>59</v>
      </c>
      <c r="C46" s="73">
        <v>186.72</v>
      </c>
    </row>
    <row r="47" spans="1:3" s="70" customFormat="1" ht="31" thickBot="1" x14ac:dyDescent="0.2">
      <c r="A47" s="78" t="s">
        <v>50</v>
      </c>
      <c r="B47" s="90" t="s">
        <v>49</v>
      </c>
      <c r="C47" s="73">
        <v>453.09</v>
      </c>
    </row>
    <row r="48" spans="1:3" s="86" customFormat="1" ht="27" customHeight="1" thickBot="1" x14ac:dyDescent="0.2">
      <c r="A48" s="83"/>
      <c r="B48" s="84" t="s">
        <v>116</v>
      </c>
      <c r="C48" s="85">
        <f>SUM(C26:C47)</f>
        <v>224465.57</v>
      </c>
    </row>
    <row r="49" spans="1:782" s="70" customFormat="1" ht="14" x14ac:dyDescent="0.15">
      <c r="A49" s="74"/>
      <c r="B49" s="74"/>
      <c r="C49" s="91"/>
      <c r="D49" s="76"/>
      <c r="E49" s="93"/>
      <c r="F49" s="93"/>
    </row>
    <row r="50" spans="1:782" s="96" customFormat="1" x14ac:dyDescent="0.15">
      <c r="A50" s="66"/>
      <c r="B50" s="66"/>
      <c r="C50" s="94"/>
      <c r="E50" s="97"/>
      <c r="F50" s="97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66"/>
      <c r="IM50" s="66"/>
      <c r="IN50" s="66"/>
      <c r="IO50" s="66"/>
      <c r="IP50" s="66"/>
      <c r="IQ50" s="66"/>
      <c r="IR50" s="66"/>
      <c r="IS50" s="66"/>
      <c r="IT50" s="66"/>
      <c r="IU50" s="66"/>
      <c r="IV50" s="66"/>
      <c r="IW50" s="66"/>
      <c r="IX50" s="66"/>
      <c r="IY50" s="66"/>
      <c r="IZ50" s="66"/>
      <c r="JA50" s="66"/>
      <c r="JB50" s="66"/>
      <c r="JC50" s="66"/>
      <c r="JD50" s="66"/>
      <c r="JE50" s="66"/>
      <c r="JF50" s="66"/>
      <c r="JG50" s="66"/>
      <c r="JH50" s="66"/>
      <c r="JI50" s="66"/>
      <c r="JJ50" s="66"/>
      <c r="JK50" s="66"/>
      <c r="JL50" s="66"/>
      <c r="JM50" s="66"/>
      <c r="JN50" s="66"/>
      <c r="JO50" s="66"/>
      <c r="JP50" s="66"/>
      <c r="JQ50" s="66"/>
      <c r="JR50" s="66"/>
      <c r="JS50" s="66"/>
      <c r="JT50" s="66"/>
      <c r="JU50" s="66"/>
      <c r="JV50" s="66"/>
      <c r="JW50" s="66"/>
      <c r="JX50" s="66"/>
      <c r="JY50" s="66"/>
      <c r="JZ50" s="66"/>
      <c r="KA50" s="66"/>
      <c r="KB50" s="66"/>
      <c r="KC50" s="66"/>
      <c r="KD50" s="66"/>
      <c r="KE50" s="66"/>
      <c r="KF50" s="66"/>
      <c r="KG50" s="66"/>
      <c r="KH50" s="66"/>
      <c r="KI50" s="66"/>
      <c r="KJ50" s="66"/>
      <c r="KK50" s="66"/>
      <c r="KL50" s="66"/>
      <c r="KM50" s="66"/>
      <c r="KN50" s="66"/>
      <c r="KO50" s="66"/>
      <c r="KP50" s="66"/>
      <c r="KQ50" s="66"/>
      <c r="KR50" s="66"/>
      <c r="KS50" s="66"/>
      <c r="KT50" s="66"/>
      <c r="KU50" s="66"/>
      <c r="KV50" s="66"/>
      <c r="KW50" s="66"/>
      <c r="KX50" s="66"/>
      <c r="KY50" s="66"/>
      <c r="KZ50" s="66"/>
      <c r="LA50" s="66"/>
      <c r="LB50" s="66"/>
      <c r="LC50" s="66"/>
      <c r="LD50" s="66"/>
      <c r="LE50" s="66"/>
      <c r="LF50" s="66"/>
      <c r="LG50" s="66"/>
      <c r="LH50" s="66"/>
      <c r="LI50" s="66"/>
      <c r="LJ50" s="66"/>
      <c r="LK50" s="66"/>
      <c r="LL50" s="66"/>
      <c r="LM50" s="66"/>
      <c r="LN50" s="66"/>
      <c r="LO50" s="66"/>
      <c r="LP50" s="66"/>
      <c r="LQ50" s="66"/>
      <c r="LR50" s="66"/>
      <c r="LS50" s="66"/>
      <c r="LT50" s="66"/>
      <c r="LU50" s="66"/>
      <c r="LV50" s="66"/>
      <c r="LW50" s="66"/>
      <c r="LX50" s="66"/>
      <c r="LY50" s="66"/>
      <c r="LZ50" s="66"/>
      <c r="MA50" s="66"/>
      <c r="MB50" s="66"/>
      <c r="MC50" s="66"/>
      <c r="MD50" s="66"/>
      <c r="ME50" s="66"/>
      <c r="MF50" s="66"/>
      <c r="MG50" s="66"/>
      <c r="MH50" s="66"/>
      <c r="MI50" s="66"/>
      <c r="MJ50" s="66"/>
      <c r="MK50" s="66"/>
      <c r="ML50" s="66"/>
      <c r="MM50" s="66"/>
      <c r="MN50" s="66"/>
      <c r="MO50" s="66"/>
      <c r="MP50" s="66"/>
      <c r="MQ50" s="66"/>
      <c r="MR50" s="66"/>
      <c r="MS50" s="66"/>
      <c r="MT50" s="66"/>
      <c r="MU50" s="66"/>
      <c r="MV50" s="66"/>
      <c r="MW50" s="66"/>
      <c r="MX50" s="66"/>
      <c r="MY50" s="66"/>
      <c r="MZ50" s="66"/>
      <c r="NA50" s="66"/>
      <c r="NB50" s="66"/>
      <c r="NC50" s="66"/>
      <c r="ND50" s="66"/>
      <c r="NE50" s="66"/>
      <c r="NF50" s="66"/>
      <c r="NG50" s="66"/>
      <c r="NH50" s="66"/>
      <c r="NI50" s="66"/>
      <c r="NJ50" s="66"/>
      <c r="NK50" s="66"/>
      <c r="NL50" s="66"/>
      <c r="NM50" s="66"/>
      <c r="NN50" s="66"/>
      <c r="NO50" s="66"/>
      <c r="NP50" s="66"/>
      <c r="NQ50" s="66"/>
      <c r="NR50" s="66"/>
      <c r="NS50" s="66"/>
      <c r="NT50" s="66"/>
      <c r="NU50" s="66"/>
      <c r="NV50" s="66"/>
      <c r="NW50" s="66"/>
      <c r="NX50" s="66"/>
      <c r="NY50" s="66"/>
      <c r="NZ50" s="66"/>
      <c r="OA50" s="66"/>
      <c r="OB50" s="66"/>
      <c r="OC50" s="66"/>
      <c r="OD50" s="66"/>
      <c r="OE50" s="66"/>
      <c r="OF50" s="66"/>
      <c r="OG50" s="66"/>
      <c r="OH50" s="66"/>
      <c r="OI50" s="66"/>
      <c r="OJ50" s="66"/>
      <c r="OK50" s="66"/>
      <c r="OL50" s="66"/>
      <c r="OM50" s="66"/>
      <c r="ON50" s="66"/>
      <c r="OO50" s="66"/>
      <c r="OP50" s="66"/>
      <c r="OQ50" s="66"/>
      <c r="OR50" s="66"/>
      <c r="OS50" s="66"/>
      <c r="OT50" s="66"/>
      <c r="OU50" s="66"/>
      <c r="OV50" s="66"/>
      <c r="OW50" s="66"/>
      <c r="OX50" s="66"/>
      <c r="OY50" s="66"/>
      <c r="OZ50" s="66"/>
      <c r="PA50" s="66"/>
      <c r="PB50" s="66"/>
      <c r="PC50" s="66"/>
      <c r="PD50" s="66"/>
      <c r="PE50" s="66"/>
      <c r="PF50" s="66"/>
      <c r="PG50" s="66"/>
      <c r="PH50" s="66"/>
      <c r="PI50" s="66"/>
      <c r="PJ50" s="66"/>
      <c r="PK50" s="66"/>
      <c r="PL50" s="66"/>
      <c r="PM50" s="66"/>
      <c r="PN50" s="66"/>
      <c r="PO50" s="66"/>
      <c r="PP50" s="66"/>
      <c r="PQ50" s="66"/>
      <c r="PR50" s="66"/>
      <c r="PS50" s="66"/>
      <c r="PT50" s="66"/>
      <c r="PU50" s="66"/>
      <c r="PV50" s="66"/>
      <c r="PW50" s="66"/>
      <c r="PX50" s="66"/>
      <c r="PY50" s="66"/>
      <c r="PZ50" s="66"/>
      <c r="QA50" s="66"/>
      <c r="QB50" s="66"/>
      <c r="QC50" s="66"/>
      <c r="QD50" s="66"/>
      <c r="QE50" s="66"/>
      <c r="QF50" s="66"/>
      <c r="QG50" s="66"/>
      <c r="QH50" s="66"/>
      <c r="QI50" s="66"/>
      <c r="QJ50" s="66"/>
      <c r="QK50" s="66"/>
      <c r="QL50" s="66"/>
      <c r="QM50" s="66"/>
      <c r="QN50" s="66"/>
      <c r="QO50" s="66"/>
      <c r="QP50" s="66"/>
      <c r="QQ50" s="66"/>
      <c r="QR50" s="66"/>
      <c r="QS50" s="66"/>
      <c r="QT50" s="66"/>
      <c r="QU50" s="66"/>
      <c r="QV50" s="66"/>
      <c r="QW50" s="66"/>
      <c r="QX50" s="66"/>
      <c r="QY50" s="66"/>
      <c r="QZ50" s="66"/>
      <c r="RA50" s="66"/>
      <c r="RB50" s="66"/>
      <c r="RC50" s="66"/>
      <c r="RD50" s="66"/>
      <c r="RE50" s="66"/>
      <c r="RF50" s="66"/>
      <c r="RG50" s="66"/>
      <c r="RH50" s="66"/>
      <c r="RI50" s="66"/>
      <c r="RJ50" s="66"/>
      <c r="RK50" s="66"/>
      <c r="RL50" s="66"/>
      <c r="RM50" s="66"/>
      <c r="RN50" s="66"/>
      <c r="RO50" s="66"/>
      <c r="RP50" s="66"/>
      <c r="RQ50" s="66"/>
      <c r="RR50" s="66"/>
      <c r="RS50" s="66"/>
      <c r="RT50" s="66"/>
      <c r="RU50" s="66"/>
      <c r="RV50" s="66"/>
      <c r="RW50" s="66"/>
      <c r="RX50" s="66"/>
      <c r="RY50" s="66"/>
      <c r="RZ50" s="66"/>
      <c r="SA50" s="66"/>
      <c r="SB50" s="66"/>
      <c r="SC50" s="66"/>
      <c r="SD50" s="66"/>
      <c r="SE50" s="66"/>
      <c r="SF50" s="66"/>
      <c r="SG50" s="66"/>
      <c r="SH50" s="66"/>
      <c r="SI50" s="66"/>
      <c r="SJ50" s="66"/>
      <c r="SK50" s="66"/>
      <c r="SL50" s="66"/>
      <c r="SM50" s="66"/>
      <c r="SN50" s="66"/>
      <c r="SO50" s="66"/>
      <c r="SP50" s="66"/>
      <c r="SQ50" s="66"/>
      <c r="SR50" s="66"/>
      <c r="SS50" s="66"/>
      <c r="ST50" s="66"/>
      <c r="SU50" s="66"/>
      <c r="SV50" s="66"/>
      <c r="SW50" s="66"/>
      <c r="SX50" s="66"/>
      <c r="SY50" s="66"/>
      <c r="SZ50" s="66"/>
      <c r="TA50" s="66"/>
      <c r="TB50" s="66"/>
      <c r="TC50" s="66"/>
      <c r="TD50" s="66"/>
      <c r="TE50" s="66"/>
      <c r="TF50" s="66"/>
      <c r="TG50" s="66"/>
      <c r="TH50" s="66"/>
      <c r="TI50" s="66"/>
      <c r="TJ50" s="66"/>
      <c r="TK50" s="66"/>
      <c r="TL50" s="66"/>
      <c r="TM50" s="66"/>
      <c r="TN50" s="66"/>
      <c r="TO50" s="66"/>
      <c r="TP50" s="66"/>
      <c r="TQ50" s="66"/>
      <c r="TR50" s="66"/>
      <c r="TS50" s="66"/>
      <c r="TT50" s="66"/>
      <c r="TU50" s="66"/>
      <c r="TV50" s="66"/>
      <c r="TW50" s="66"/>
      <c r="TX50" s="66"/>
      <c r="TY50" s="66"/>
      <c r="TZ50" s="66"/>
      <c r="UA50" s="66"/>
      <c r="UB50" s="66"/>
      <c r="UC50" s="66"/>
      <c r="UD50" s="66"/>
      <c r="UE50" s="66"/>
      <c r="UF50" s="66"/>
      <c r="UG50" s="66"/>
      <c r="UH50" s="66"/>
      <c r="UI50" s="66"/>
      <c r="UJ50" s="66"/>
      <c r="UK50" s="66"/>
      <c r="UL50" s="66"/>
      <c r="UM50" s="66"/>
      <c r="UN50" s="66"/>
      <c r="UO50" s="66"/>
      <c r="UP50" s="66"/>
      <c r="UQ50" s="66"/>
      <c r="UR50" s="66"/>
      <c r="US50" s="66"/>
      <c r="UT50" s="66"/>
      <c r="UU50" s="66"/>
      <c r="UV50" s="66"/>
      <c r="UW50" s="66"/>
      <c r="UX50" s="66"/>
      <c r="UY50" s="66"/>
      <c r="UZ50" s="66"/>
      <c r="VA50" s="66"/>
      <c r="VB50" s="66"/>
      <c r="VC50" s="66"/>
      <c r="VD50" s="66"/>
      <c r="VE50" s="66"/>
      <c r="VF50" s="66"/>
      <c r="VG50" s="66"/>
      <c r="VH50" s="66"/>
      <c r="VI50" s="66"/>
      <c r="VJ50" s="66"/>
      <c r="VK50" s="66"/>
      <c r="VL50" s="66"/>
      <c r="VM50" s="66"/>
      <c r="VN50" s="66"/>
      <c r="VO50" s="66"/>
      <c r="VP50" s="66"/>
      <c r="VQ50" s="66"/>
      <c r="VR50" s="66"/>
      <c r="VS50" s="66"/>
      <c r="VT50" s="66"/>
      <c r="VU50" s="66"/>
      <c r="VV50" s="66"/>
      <c r="VW50" s="66"/>
      <c r="VX50" s="66"/>
      <c r="VY50" s="66"/>
      <c r="VZ50" s="66"/>
      <c r="WA50" s="66"/>
      <c r="WB50" s="66"/>
      <c r="WC50" s="66"/>
      <c r="WD50" s="66"/>
      <c r="WE50" s="66"/>
      <c r="WF50" s="66"/>
      <c r="WG50" s="66"/>
      <c r="WH50" s="66"/>
      <c r="WI50" s="66"/>
      <c r="WJ50" s="66"/>
      <c r="WK50" s="66"/>
      <c r="WL50" s="66"/>
      <c r="WM50" s="66"/>
      <c r="WN50" s="66"/>
      <c r="WO50" s="66"/>
      <c r="WP50" s="66"/>
      <c r="WQ50" s="66"/>
      <c r="WR50" s="66"/>
      <c r="WS50" s="66"/>
      <c r="WT50" s="66"/>
      <c r="WU50" s="66"/>
      <c r="WV50" s="66"/>
      <c r="WW50" s="66"/>
      <c r="WX50" s="66"/>
      <c r="WY50" s="66"/>
      <c r="WZ50" s="66"/>
      <c r="XA50" s="66"/>
      <c r="XB50" s="66"/>
      <c r="XC50" s="66"/>
      <c r="XD50" s="66"/>
      <c r="XE50" s="66"/>
      <c r="XF50" s="66"/>
      <c r="XG50" s="66"/>
      <c r="XH50" s="66"/>
      <c r="XI50" s="66"/>
      <c r="XJ50" s="66"/>
      <c r="XK50" s="66"/>
      <c r="XL50" s="66"/>
      <c r="XM50" s="66"/>
      <c r="XN50" s="66"/>
      <c r="XO50" s="66"/>
      <c r="XP50" s="66"/>
      <c r="XQ50" s="66"/>
      <c r="XR50" s="66"/>
      <c r="XS50" s="66"/>
      <c r="XT50" s="66"/>
      <c r="XU50" s="66"/>
      <c r="XV50" s="66"/>
      <c r="XW50" s="66"/>
      <c r="XX50" s="66"/>
      <c r="XY50" s="66"/>
      <c r="XZ50" s="66"/>
      <c r="YA50" s="66"/>
      <c r="YB50" s="66"/>
      <c r="YC50" s="66"/>
      <c r="YD50" s="66"/>
      <c r="YE50" s="66"/>
      <c r="YF50" s="66"/>
      <c r="YG50" s="66"/>
      <c r="YH50" s="66"/>
      <c r="YI50" s="66"/>
      <c r="YJ50" s="66"/>
      <c r="YK50" s="66"/>
      <c r="YL50" s="66"/>
      <c r="YM50" s="66"/>
      <c r="YN50" s="66"/>
      <c r="YO50" s="66"/>
      <c r="YP50" s="66"/>
      <c r="YQ50" s="66"/>
      <c r="YR50" s="66"/>
      <c r="YS50" s="66"/>
      <c r="YT50" s="66"/>
      <c r="YU50" s="66"/>
      <c r="YV50" s="66"/>
      <c r="YW50" s="66"/>
      <c r="YX50" s="66"/>
      <c r="YY50" s="66"/>
      <c r="YZ50" s="66"/>
      <c r="ZA50" s="66"/>
      <c r="ZB50" s="66"/>
      <c r="ZC50" s="66"/>
      <c r="ZD50" s="66"/>
      <c r="ZE50" s="66"/>
      <c r="ZF50" s="66"/>
      <c r="ZG50" s="66"/>
      <c r="ZH50" s="66"/>
      <c r="ZI50" s="66"/>
      <c r="ZJ50" s="66"/>
      <c r="ZK50" s="66"/>
      <c r="ZL50" s="66"/>
      <c r="ZM50" s="66"/>
      <c r="ZN50" s="66"/>
      <c r="ZO50" s="66"/>
      <c r="ZP50" s="66"/>
      <c r="ZQ50" s="66"/>
      <c r="ZR50" s="66"/>
      <c r="ZS50" s="66"/>
      <c r="ZT50" s="66"/>
      <c r="ZU50" s="66"/>
      <c r="ZV50" s="66"/>
      <c r="ZW50" s="66"/>
      <c r="ZX50" s="66"/>
      <c r="ZY50" s="66"/>
      <c r="ZZ50" s="66"/>
      <c r="AAA50" s="66"/>
      <c r="AAB50" s="66"/>
      <c r="AAC50" s="66"/>
      <c r="AAD50" s="66"/>
      <c r="AAE50" s="66"/>
      <c r="AAF50" s="66"/>
      <c r="AAG50" s="66"/>
      <c r="AAH50" s="66"/>
      <c r="AAI50" s="66"/>
      <c r="AAJ50" s="66"/>
      <c r="AAK50" s="66"/>
      <c r="AAL50" s="66"/>
      <c r="AAM50" s="66"/>
      <c r="AAN50" s="66"/>
      <c r="AAO50" s="66"/>
      <c r="AAP50" s="66"/>
      <c r="AAQ50" s="66"/>
      <c r="AAR50" s="66"/>
      <c r="AAS50" s="66"/>
      <c r="AAT50" s="66"/>
      <c r="AAU50" s="66"/>
      <c r="AAV50" s="66"/>
      <c r="AAW50" s="66"/>
      <c r="AAX50" s="66"/>
      <c r="AAY50" s="66"/>
      <c r="AAZ50" s="66"/>
      <c r="ABA50" s="66"/>
      <c r="ABB50" s="66"/>
      <c r="ABC50" s="66"/>
      <c r="ABD50" s="66"/>
      <c r="ABE50" s="66"/>
      <c r="ABF50" s="66"/>
      <c r="ABG50" s="66"/>
      <c r="ABH50" s="66"/>
      <c r="ABI50" s="66"/>
      <c r="ABJ50" s="66"/>
      <c r="ABK50" s="66"/>
      <c r="ABL50" s="66"/>
      <c r="ABM50" s="66"/>
      <c r="ABN50" s="66"/>
      <c r="ABO50" s="66"/>
      <c r="ABP50" s="66"/>
      <c r="ABQ50" s="66"/>
      <c r="ABR50" s="66"/>
      <c r="ABS50" s="66"/>
      <c r="ABT50" s="66"/>
      <c r="ABU50" s="66"/>
      <c r="ABV50" s="66"/>
      <c r="ABW50" s="66"/>
      <c r="ABX50" s="66"/>
      <c r="ABY50" s="66"/>
      <c r="ABZ50" s="66"/>
      <c r="ACA50" s="66"/>
      <c r="ACB50" s="66"/>
      <c r="ACC50" s="66"/>
      <c r="ACD50" s="66"/>
      <c r="ACE50" s="66"/>
      <c r="ACF50" s="66"/>
      <c r="ACG50" s="66"/>
      <c r="ACH50" s="66"/>
      <c r="ACI50" s="66"/>
      <c r="ACJ50" s="66"/>
      <c r="ACK50" s="66"/>
      <c r="ACL50" s="66"/>
      <c r="ACM50" s="66"/>
      <c r="ACN50" s="66"/>
      <c r="ACO50" s="66"/>
      <c r="ACP50" s="66"/>
      <c r="ACQ50" s="66"/>
      <c r="ACR50" s="66"/>
      <c r="ACS50" s="66"/>
      <c r="ACT50" s="66"/>
      <c r="ACU50" s="66"/>
      <c r="ACV50" s="66"/>
      <c r="ACW50" s="66"/>
      <c r="ACX50" s="66"/>
      <c r="ACY50" s="66"/>
      <c r="ACZ50" s="66"/>
      <c r="ADA50" s="66"/>
      <c r="ADB50" s="66"/>
    </row>
    <row r="51" spans="1:782" s="96" customFormat="1" x14ac:dyDescent="0.15">
      <c r="A51" s="66"/>
      <c r="B51" s="66"/>
      <c r="C51" s="94"/>
      <c r="E51" s="97"/>
      <c r="F51" s="97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66"/>
      <c r="IS51" s="66"/>
      <c r="IT51" s="66"/>
      <c r="IU51" s="66"/>
      <c r="IV51" s="66"/>
      <c r="IW51" s="66"/>
      <c r="IX51" s="66"/>
      <c r="IY51" s="66"/>
      <c r="IZ51" s="66"/>
      <c r="JA51" s="66"/>
      <c r="JB51" s="66"/>
      <c r="JC51" s="66"/>
      <c r="JD51" s="66"/>
      <c r="JE51" s="66"/>
      <c r="JF51" s="66"/>
      <c r="JG51" s="66"/>
      <c r="JH51" s="66"/>
      <c r="JI51" s="66"/>
      <c r="JJ51" s="66"/>
      <c r="JK51" s="66"/>
      <c r="JL51" s="66"/>
      <c r="JM51" s="66"/>
      <c r="JN51" s="66"/>
      <c r="JO51" s="66"/>
      <c r="JP51" s="66"/>
      <c r="JQ51" s="66"/>
      <c r="JR51" s="66"/>
      <c r="JS51" s="66"/>
      <c r="JT51" s="66"/>
      <c r="JU51" s="66"/>
      <c r="JV51" s="66"/>
      <c r="JW51" s="66"/>
      <c r="JX51" s="66"/>
      <c r="JY51" s="66"/>
      <c r="JZ51" s="66"/>
      <c r="KA51" s="66"/>
      <c r="KB51" s="66"/>
      <c r="KC51" s="66"/>
      <c r="KD51" s="66"/>
      <c r="KE51" s="66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66"/>
      <c r="KQ51" s="66"/>
      <c r="KR51" s="66"/>
      <c r="KS51" s="66"/>
      <c r="KT51" s="66"/>
      <c r="KU51" s="66"/>
      <c r="KV51" s="66"/>
      <c r="KW51" s="66"/>
      <c r="KX51" s="66"/>
      <c r="KY51" s="66"/>
      <c r="KZ51" s="66"/>
      <c r="LA51" s="66"/>
      <c r="LB51" s="66"/>
      <c r="LC51" s="66"/>
      <c r="LD51" s="66"/>
      <c r="LE51" s="66"/>
      <c r="LF51" s="66"/>
      <c r="LG51" s="66"/>
      <c r="LH51" s="66"/>
      <c r="LI51" s="66"/>
      <c r="LJ51" s="66"/>
      <c r="LK51" s="66"/>
      <c r="LL51" s="66"/>
      <c r="LM51" s="66"/>
      <c r="LN51" s="66"/>
      <c r="LO51" s="66"/>
      <c r="LP51" s="66"/>
      <c r="LQ51" s="66"/>
      <c r="LR51" s="66"/>
      <c r="LS51" s="66"/>
      <c r="LT51" s="66"/>
      <c r="LU51" s="66"/>
      <c r="LV51" s="66"/>
      <c r="LW51" s="66"/>
      <c r="LX51" s="66"/>
      <c r="LY51" s="66"/>
      <c r="LZ51" s="66"/>
      <c r="MA51" s="66"/>
      <c r="MB51" s="66"/>
      <c r="MC51" s="66"/>
      <c r="MD51" s="66"/>
      <c r="ME51" s="66"/>
      <c r="MF51" s="66"/>
      <c r="MG51" s="66"/>
      <c r="MH51" s="66"/>
      <c r="MI51" s="66"/>
      <c r="MJ51" s="66"/>
      <c r="MK51" s="66"/>
      <c r="ML51" s="66"/>
      <c r="MM51" s="66"/>
      <c r="MN51" s="66"/>
      <c r="MO51" s="66"/>
      <c r="MP51" s="66"/>
      <c r="MQ51" s="66"/>
      <c r="MR51" s="66"/>
      <c r="MS51" s="66"/>
      <c r="MT51" s="66"/>
      <c r="MU51" s="66"/>
      <c r="MV51" s="66"/>
      <c r="MW51" s="66"/>
      <c r="MX51" s="66"/>
      <c r="MY51" s="66"/>
      <c r="MZ51" s="66"/>
      <c r="NA51" s="66"/>
      <c r="NB51" s="66"/>
      <c r="NC51" s="66"/>
      <c r="ND51" s="66"/>
      <c r="NE51" s="66"/>
      <c r="NF51" s="66"/>
      <c r="NG51" s="66"/>
      <c r="NH51" s="66"/>
      <c r="NI51" s="66"/>
      <c r="NJ51" s="66"/>
      <c r="NK51" s="66"/>
      <c r="NL51" s="66"/>
      <c r="NM51" s="66"/>
      <c r="NN51" s="66"/>
      <c r="NO51" s="66"/>
      <c r="NP51" s="66"/>
      <c r="NQ51" s="66"/>
      <c r="NR51" s="66"/>
      <c r="NS51" s="66"/>
      <c r="NT51" s="66"/>
      <c r="NU51" s="66"/>
      <c r="NV51" s="66"/>
      <c r="NW51" s="66"/>
      <c r="NX51" s="66"/>
      <c r="NY51" s="66"/>
      <c r="NZ51" s="66"/>
      <c r="OA51" s="66"/>
      <c r="OB51" s="66"/>
      <c r="OC51" s="66"/>
      <c r="OD51" s="66"/>
      <c r="OE51" s="66"/>
      <c r="OF51" s="66"/>
      <c r="OG51" s="66"/>
      <c r="OH51" s="66"/>
      <c r="OI51" s="66"/>
      <c r="OJ51" s="66"/>
      <c r="OK51" s="66"/>
      <c r="OL51" s="66"/>
      <c r="OM51" s="66"/>
      <c r="ON51" s="66"/>
      <c r="OO51" s="66"/>
      <c r="OP51" s="66"/>
      <c r="OQ51" s="66"/>
      <c r="OR51" s="66"/>
      <c r="OS51" s="66"/>
      <c r="OT51" s="66"/>
      <c r="OU51" s="66"/>
      <c r="OV51" s="66"/>
      <c r="OW51" s="66"/>
      <c r="OX51" s="66"/>
      <c r="OY51" s="66"/>
      <c r="OZ51" s="66"/>
      <c r="PA51" s="66"/>
      <c r="PB51" s="66"/>
      <c r="PC51" s="66"/>
      <c r="PD51" s="66"/>
      <c r="PE51" s="66"/>
      <c r="PF51" s="66"/>
      <c r="PG51" s="66"/>
      <c r="PH51" s="66"/>
      <c r="PI51" s="66"/>
      <c r="PJ51" s="66"/>
      <c r="PK51" s="66"/>
      <c r="PL51" s="66"/>
      <c r="PM51" s="66"/>
      <c r="PN51" s="66"/>
      <c r="PO51" s="66"/>
      <c r="PP51" s="66"/>
      <c r="PQ51" s="66"/>
      <c r="PR51" s="66"/>
      <c r="PS51" s="66"/>
      <c r="PT51" s="66"/>
      <c r="PU51" s="66"/>
      <c r="PV51" s="66"/>
      <c r="PW51" s="66"/>
      <c r="PX51" s="66"/>
      <c r="PY51" s="66"/>
      <c r="PZ51" s="66"/>
      <c r="QA51" s="66"/>
      <c r="QB51" s="66"/>
      <c r="QC51" s="66"/>
      <c r="QD51" s="66"/>
      <c r="QE51" s="66"/>
      <c r="QF51" s="66"/>
      <c r="QG51" s="66"/>
      <c r="QH51" s="66"/>
      <c r="QI51" s="66"/>
      <c r="QJ51" s="66"/>
      <c r="QK51" s="66"/>
      <c r="QL51" s="66"/>
      <c r="QM51" s="66"/>
      <c r="QN51" s="66"/>
      <c r="QO51" s="66"/>
      <c r="QP51" s="66"/>
      <c r="QQ51" s="66"/>
      <c r="QR51" s="66"/>
      <c r="QS51" s="66"/>
      <c r="QT51" s="66"/>
      <c r="QU51" s="66"/>
      <c r="QV51" s="66"/>
      <c r="QW51" s="66"/>
      <c r="QX51" s="66"/>
      <c r="QY51" s="66"/>
      <c r="QZ51" s="66"/>
      <c r="RA51" s="66"/>
      <c r="RB51" s="66"/>
      <c r="RC51" s="66"/>
      <c r="RD51" s="66"/>
      <c r="RE51" s="66"/>
      <c r="RF51" s="66"/>
      <c r="RG51" s="66"/>
      <c r="RH51" s="66"/>
      <c r="RI51" s="66"/>
      <c r="RJ51" s="66"/>
      <c r="RK51" s="66"/>
      <c r="RL51" s="66"/>
      <c r="RM51" s="66"/>
      <c r="RN51" s="66"/>
      <c r="RO51" s="66"/>
      <c r="RP51" s="66"/>
      <c r="RQ51" s="66"/>
      <c r="RR51" s="66"/>
      <c r="RS51" s="66"/>
      <c r="RT51" s="66"/>
      <c r="RU51" s="66"/>
      <c r="RV51" s="66"/>
      <c r="RW51" s="66"/>
      <c r="RX51" s="66"/>
      <c r="RY51" s="66"/>
      <c r="RZ51" s="66"/>
      <c r="SA51" s="66"/>
      <c r="SB51" s="66"/>
      <c r="SC51" s="66"/>
      <c r="SD51" s="66"/>
      <c r="SE51" s="66"/>
      <c r="SF51" s="66"/>
      <c r="SG51" s="66"/>
      <c r="SH51" s="66"/>
      <c r="SI51" s="66"/>
      <c r="SJ51" s="66"/>
      <c r="SK51" s="66"/>
      <c r="SL51" s="66"/>
      <c r="SM51" s="66"/>
      <c r="SN51" s="66"/>
      <c r="SO51" s="66"/>
      <c r="SP51" s="66"/>
      <c r="SQ51" s="66"/>
      <c r="SR51" s="66"/>
      <c r="SS51" s="66"/>
      <c r="ST51" s="66"/>
      <c r="SU51" s="66"/>
      <c r="SV51" s="66"/>
      <c r="SW51" s="66"/>
      <c r="SX51" s="66"/>
      <c r="SY51" s="66"/>
      <c r="SZ51" s="66"/>
      <c r="TA51" s="66"/>
      <c r="TB51" s="66"/>
      <c r="TC51" s="66"/>
      <c r="TD51" s="66"/>
      <c r="TE51" s="66"/>
      <c r="TF51" s="66"/>
      <c r="TG51" s="66"/>
      <c r="TH51" s="66"/>
      <c r="TI51" s="66"/>
      <c r="TJ51" s="66"/>
      <c r="TK51" s="66"/>
      <c r="TL51" s="66"/>
      <c r="TM51" s="66"/>
      <c r="TN51" s="66"/>
      <c r="TO51" s="66"/>
      <c r="TP51" s="66"/>
      <c r="TQ51" s="66"/>
      <c r="TR51" s="66"/>
      <c r="TS51" s="66"/>
      <c r="TT51" s="66"/>
      <c r="TU51" s="66"/>
      <c r="TV51" s="66"/>
      <c r="TW51" s="66"/>
      <c r="TX51" s="66"/>
      <c r="TY51" s="66"/>
      <c r="TZ51" s="66"/>
      <c r="UA51" s="66"/>
      <c r="UB51" s="66"/>
      <c r="UC51" s="66"/>
      <c r="UD51" s="66"/>
      <c r="UE51" s="66"/>
      <c r="UF51" s="66"/>
      <c r="UG51" s="66"/>
      <c r="UH51" s="66"/>
      <c r="UI51" s="66"/>
      <c r="UJ51" s="66"/>
      <c r="UK51" s="66"/>
      <c r="UL51" s="66"/>
      <c r="UM51" s="66"/>
      <c r="UN51" s="66"/>
      <c r="UO51" s="66"/>
      <c r="UP51" s="66"/>
      <c r="UQ51" s="66"/>
      <c r="UR51" s="66"/>
      <c r="US51" s="66"/>
      <c r="UT51" s="66"/>
      <c r="UU51" s="66"/>
      <c r="UV51" s="66"/>
      <c r="UW51" s="66"/>
      <c r="UX51" s="66"/>
      <c r="UY51" s="66"/>
      <c r="UZ51" s="66"/>
      <c r="VA51" s="66"/>
      <c r="VB51" s="66"/>
      <c r="VC51" s="66"/>
      <c r="VD51" s="66"/>
      <c r="VE51" s="66"/>
      <c r="VF51" s="66"/>
      <c r="VG51" s="66"/>
      <c r="VH51" s="66"/>
      <c r="VI51" s="66"/>
      <c r="VJ51" s="66"/>
      <c r="VK51" s="66"/>
      <c r="VL51" s="66"/>
      <c r="VM51" s="66"/>
      <c r="VN51" s="66"/>
      <c r="VO51" s="66"/>
      <c r="VP51" s="66"/>
      <c r="VQ51" s="66"/>
      <c r="VR51" s="66"/>
      <c r="VS51" s="66"/>
      <c r="VT51" s="66"/>
      <c r="VU51" s="66"/>
      <c r="VV51" s="66"/>
      <c r="VW51" s="66"/>
      <c r="VX51" s="66"/>
      <c r="VY51" s="66"/>
      <c r="VZ51" s="66"/>
      <c r="WA51" s="66"/>
      <c r="WB51" s="66"/>
      <c r="WC51" s="66"/>
      <c r="WD51" s="66"/>
      <c r="WE51" s="66"/>
      <c r="WF51" s="66"/>
      <c r="WG51" s="66"/>
      <c r="WH51" s="66"/>
      <c r="WI51" s="66"/>
      <c r="WJ51" s="66"/>
      <c r="WK51" s="66"/>
      <c r="WL51" s="66"/>
      <c r="WM51" s="66"/>
      <c r="WN51" s="66"/>
      <c r="WO51" s="66"/>
      <c r="WP51" s="66"/>
      <c r="WQ51" s="66"/>
      <c r="WR51" s="66"/>
      <c r="WS51" s="66"/>
      <c r="WT51" s="66"/>
      <c r="WU51" s="66"/>
      <c r="WV51" s="66"/>
      <c r="WW51" s="66"/>
      <c r="WX51" s="66"/>
      <c r="WY51" s="66"/>
      <c r="WZ51" s="66"/>
      <c r="XA51" s="66"/>
      <c r="XB51" s="66"/>
      <c r="XC51" s="66"/>
      <c r="XD51" s="66"/>
      <c r="XE51" s="66"/>
      <c r="XF51" s="66"/>
      <c r="XG51" s="66"/>
      <c r="XH51" s="66"/>
      <c r="XI51" s="66"/>
      <c r="XJ51" s="66"/>
      <c r="XK51" s="66"/>
      <c r="XL51" s="66"/>
      <c r="XM51" s="66"/>
      <c r="XN51" s="66"/>
      <c r="XO51" s="66"/>
      <c r="XP51" s="66"/>
      <c r="XQ51" s="66"/>
      <c r="XR51" s="66"/>
      <c r="XS51" s="66"/>
      <c r="XT51" s="66"/>
      <c r="XU51" s="66"/>
      <c r="XV51" s="66"/>
      <c r="XW51" s="66"/>
      <c r="XX51" s="66"/>
      <c r="XY51" s="66"/>
      <c r="XZ51" s="66"/>
      <c r="YA51" s="66"/>
      <c r="YB51" s="66"/>
      <c r="YC51" s="66"/>
      <c r="YD51" s="66"/>
      <c r="YE51" s="66"/>
      <c r="YF51" s="66"/>
      <c r="YG51" s="66"/>
      <c r="YH51" s="66"/>
      <c r="YI51" s="66"/>
      <c r="YJ51" s="66"/>
      <c r="YK51" s="66"/>
      <c r="YL51" s="66"/>
      <c r="YM51" s="66"/>
      <c r="YN51" s="66"/>
      <c r="YO51" s="66"/>
      <c r="YP51" s="66"/>
      <c r="YQ51" s="66"/>
      <c r="YR51" s="66"/>
      <c r="YS51" s="66"/>
      <c r="YT51" s="66"/>
      <c r="YU51" s="66"/>
      <c r="YV51" s="66"/>
      <c r="YW51" s="66"/>
      <c r="YX51" s="66"/>
      <c r="YY51" s="66"/>
      <c r="YZ51" s="66"/>
      <c r="ZA51" s="66"/>
      <c r="ZB51" s="66"/>
      <c r="ZC51" s="66"/>
      <c r="ZD51" s="66"/>
      <c r="ZE51" s="66"/>
      <c r="ZF51" s="66"/>
      <c r="ZG51" s="66"/>
      <c r="ZH51" s="66"/>
      <c r="ZI51" s="66"/>
      <c r="ZJ51" s="66"/>
      <c r="ZK51" s="66"/>
      <c r="ZL51" s="66"/>
      <c r="ZM51" s="66"/>
      <c r="ZN51" s="66"/>
      <c r="ZO51" s="66"/>
      <c r="ZP51" s="66"/>
      <c r="ZQ51" s="66"/>
      <c r="ZR51" s="66"/>
      <c r="ZS51" s="66"/>
      <c r="ZT51" s="66"/>
      <c r="ZU51" s="66"/>
      <c r="ZV51" s="66"/>
      <c r="ZW51" s="66"/>
      <c r="ZX51" s="66"/>
      <c r="ZY51" s="66"/>
      <c r="ZZ51" s="66"/>
      <c r="AAA51" s="66"/>
      <c r="AAB51" s="66"/>
      <c r="AAC51" s="66"/>
      <c r="AAD51" s="66"/>
      <c r="AAE51" s="66"/>
      <c r="AAF51" s="66"/>
      <c r="AAG51" s="66"/>
      <c r="AAH51" s="66"/>
      <c r="AAI51" s="66"/>
      <c r="AAJ51" s="66"/>
      <c r="AAK51" s="66"/>
      <c r="AAL51" s="66"/>
      <c r="AAM51" s="66"/>
      <c r="AAN51" s="66"/>
      <c r="AAO51" s="66"/>
      <c r="AAP51" s="66"/>
      <c r="AAQ51" s="66"/>
      <c r="AAR51" s="66"/>
      <c r="AAS51" s="66"/>
      <c r="AAT51" s="66"/>
      <c r="AAU51" s="66"/>
      <c r="AAV51" s="66"/>
      <c r="AAW51" s="66"/>
      <c r="AAX51" s="66"/>
      <c r="AAY51" s="66"/>
      <c r="AAZ51" s="66"/>
      <c r="ABA51" s="66"/>
      <c r="ABB51" s="66"/>
      <c r="ABC51" s="66"/>
      <c r="ABD51" s="66"/>
      <c r="ABE51" s="66"/>
      <c r="ABF51" s="66"/>
      <c r="ABG51" s="66"/>
      <c r="ABH51" s="66"/>
      <c r="ABI51" s="66"/>
      <c r="ABJ51" s="66"/>
      <c r="ABK51" s="66"/>
      <c r="ABL51" s="66"/>
      <c r="ABM51" s="66"/>
      <c r="ABN51" s="66"/>
      <c r="ABO51" s="66"/>
      <c r="ABP51" s="66"/>
      <c r="ABQ51" s="66"/>
      <c r="ABR51" s="66"/>
      <c r="ABS51" s="66"/>
      <c r="ABT51" s="66"/>
      <c r="ABU51" s="66"/>
      <c r="ABV51" s="66"/>
      <c r="ABW51" s="66"/>
      <c r="ABX51" s="66"/>
      <c r="ABY51" s="66"/>
      <c r="ABZ51" s="66"/>
      <c r="ACA51" s="66"/>
      <c r="ACB51" s="66"/>
      <c r="ACC51" s="66"/>
      <c r="ACD51" s="66"/>
      <c r="ACE51" s="66"/>
      <c r="ACF51" s="66"/>
      <c r="ACG51" s="66"/>
      <c r="ACH51" s="66"/>
      <c r="ACI51" s="66"/>
      <c r="ACJ51" s="66"/>
      <c r="ACK51" s="66"/>
      <c r="ACL51" s="66"/>
      <c r="ACM51" s="66"/>
      <c r="ACN51" s="66"/>
      <c r="ACO51" s="66"/>
      <c r="ACP51" s="66"/>
      <c r="ACQ51" s="66"/>
      <c r="ACR51" s="66"/>
      <c r="ACS51" s="66"/>
      <c r="ACT51" s="66"/>
      <c r="ACU51" s="66"/>
      <c r="ACV51" s="66"/>
      <c r="ACW51" s="66"/>
      <c r="ACX51" s="66"/>
      <c r="ACY51" s="66"/>
      <c r="ACZ51" s="66"/>
      <c r="ADA51" s="66"/>
      <c r="ADB51" s="66"/>
    </row>
    <row r="52" spans="1:782" s="96" customFormat="1" x14ac:dyDescent="0.15">
      <c r="A52" s="66"/>
      <c r="B52" s="66"/>
      <c r="C52" s="94"/>
      <c r="E52" s="97"/>
      <c r="F52" s="97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  <c r="IW52" s="66"/>
      <c r="IX52" s="66"/>
      <c r="IY52" s="66"/>
      <c r="IZ52" s="66"/>
      <c r="JA52" s="66"/>
      <c r="JB52" s="66"/>
      <c r="JC52" s="66"/>
      <c r="JD52" s="66"/>
      <c r="JE52" s="66"/>
      <c r="JF52" s="66"/>
      <c r="JG52" s="66"/>
      <c r="JH52" s="66"/>
      <c r="JI52" s="66"/>
      <c r="JJ52" s="66"/>
      <c r="JK52" s="66"/>
      <c r="JL52" s="66"/>
      <c r="JM52" s="66"/>
      <c r="JN52" s="66"/>
      <c r="JO52" s="66"/>
      <c r="JP52" s="66"/>
      <c r="JQ52" s="66"/>
      <c r="JR52" s="66"/>
      <c r="JS52" s="66"/>
      <c r="JT52" s="66"/>
      <c r="JU52" s="66"/>
      <c r="JV52" s="66"/>
      <c r="JW52" s="66"/>
      <c r="JX52" s="66"/>
      <c r="JY52" s="66"/>
      <c r="JZ52" s="66"/>
      <c r="KA52" s="66"/>
      <c r="KB52" s="66"/>
      <c r="KC52" s="66"/>
      <c r="KD52" s="66"/>
      <c r="KE52" s="66"/>
      <c r="KF52" s="66"/>
      <c r="KG52" s="66"/>
      <c r="KH52" s="66"/>
      <c r="KI52" s="66"/>
      <c r="KJ52" s="66"/>
      <c r="KK52" s="66"/>
      <c r="KL52" s="66"/>
      <c r="KM52" s="66"/>
      <c r="KN52" s="66"/>
      <c r="KO52" s="66"/>
      <c r="KP52" s="66"/>
      <c r="KQ52" s="66"/>
      <c r="KR52" s="66"/>
      <c r="KS52" s="66"/>
      <c r="KT52" s="66"/>
      <c r="KU52" s="66"/>
      <c r="KV52" s="66"/>
      <c r="KW52" s="66"/>
      <c r="KX52" s="66"/>
      <c r="KY52" s="66"/>
      <c r="KZ52" s="66"/>
      <c r="LA52" s="66"/>
      <c r="LB52" s="66"/>
      <c r="LC52" s="66"/>
      <c r="LD52" s="66"/>
      <c r="LE52" s="66"/>
      <c r="LF52" s="66"/>
      <c r="LG52" s="66"/>
      <c r="LH52" s="66"/>
      <c r="LI52" s="66"/>
      <c r="LJ52" s="66"/>
      <c r="LK52" s="66"/>
      <c r="LL52" s="66"/>
      <c r="LM52" s="66"/>
      <c r="LN52" s="66"/>
      <c r="LO52" s="66"/>
      <c r="LP52" s="66"/>
      <c r="LQ52" s="66"/>
      <c r="LR52" s="66"/>
      <c r="LS52" s="66"/>
      <c r="LT52" s="66"/>
      <c r="LU52" s="66"/>
      <c r="LV52" s="66"/>
      <c r="LW52" s="66"/>
      <c r="LX52" s="66"/>
      <c r="LY52" s="66"/>
      <c r="LZ52" s="66"/>
      <c r="MA52" s="66"/>
      <c r="MB52" s="66"/>
      <c r="MC52" s="66"/>
      <c r="MD52" s="66"/>
      <c r="ME52" s="66"/>
      <c r="MF52" s="66"/>
      <c r="MG52" s="66"/>
      <c r="MH52" s="66"/>
      <c r="MI52" s="66"/>
      <c r="MJ52" s="66"/>
      <c r="MK52" s="66"/>
      <c r="ML52" s="66"/>
      <c r="MM52" s="66"/>
      <c r="MN52" s="66"/>
      <c r="MO52" s="66"/>
      <c r="MP52" s="66"/>
      <c r="MQ52" s="66"/>
      <c r="MR52" s="66"/>
      <c r="MS52" s="66"/>
      <c r="MT52" s="66"/>
      <c r="MU52" s="66"/>
      <c r="MV52" s="66"/>
      <c r="MW52" s="66"/>
      <c r="MX52" s="66"/>
      <c r="MY52" s="66"/>
      <c r="MZ52" s="66"/>
      <c r="NA52" s="66"/>
      <c r="NB52" s="66"/>
      <c r="NC52" s="66"/>
      <c r="ND52" s="66"/>
      <c r="NE52" s="66"/>
      <c r="NF52" s="66"/>
      <c r="NG52" s="66"/>
      <c r="NH52" s="66"/>
      <c r="NI52" s="66"/>
      <c r="NJ52" s="66"/>
      <c r="NK52" s="66"/>
      <c r="NL52" s="66"/>
      <c r="NM52" s="66"/>
      <c r="NN52" s="66"/>
      <c r="NO52" s="66"/>
      <c r="NP52" s="66"/>
      <c r="NQ52" s="66"/>
      <c r="NR52" s="66"/>
      <c r="NS52" s="66"/>
      <c r="NT52" s="66"/>
      <c r="NU52" s="66"/>
      <c r="NV52" s="66"/>
      <c r="NW52" s="66"/>
      <c r="NX52" s="66"/>
      <c r="NY52" s="66"/>
      <c r="NZ52" s="66"/>
      <c r="OA52" s="66"/>
      <c r="OB52" s="66"/>
      <c r="OC52" s="66"/>
      <c r="OD52" s="66"/>
      <c r="OE52" s="66"/>
      <c r="OF52" s="66"/>
      <c r="OG52" s="66"/>
      <c r="OH52" s="66"/>
      <c r="OI52" s="66"/>
      <c r="OJ52" s="66"/>
      <c r="OK52" s="66"/>
      <c r="OL52" s="66"/>
      <c r="OM52" s="66"/>
      <c r="ON52" s="66"/>
      <c r="OO52" s="66"/>
      <c r="OP52" s="66"/>
      <c r="OQ52" s="66"/>
      <c r="OR52" s="66"/>
      <c r="OS52" s="66"/>
      <c r="OT52" s="66"/>
      <c r="OU52" s="66"/>
      <c r="OV52" s="66"/>
      <c r="OW52" s="66"/>
      <c r="OX52" s="66"/>
      <c r="OY52" s="66"/>
      <c r="OZ52" s="66"/>
      <c r="PA52" s="66"/>
      <c r="PB52" s="66"/>
      <c r="PC52" s="66"/>
      <c r="PD52" s="66"/>
      <c r="PE52" s="66"/>
      <c r="PF52" s="66"/>
      <c r="PG52" s="66"/>
      <c r="PH52" s="66"/>
      <c r="PI52" s="66"/>
      <c r="PJ52" s="66"/>
      <c r="PK52" s="66"/>
      <c r="PL52" s="66"/>
      <c r="PM52" s="66"/>
      <c r="PN52" s="66"/>
      <c r="PO52" s="66"/>
      <c r="PP52" s="66"/>
      <c r="PQ52" s="66"/>
      <c r="PR52" s="66"/>
      <c r="PS52" s="66"/>
      <c r="PT52" s="66"/>
      <c r="PU52" s="66"/>
      <c r="PV52" s="66"/>
      <c r="PW52" s="66"/>
      <c r="PX52" s="66"/>
      <c r="PY52" s="66"/>
      <c r="PZ52" s="66"/>
      <c r="QA52" s="66"/>
      <c r="QB52" s="66"/>
      <c r="QC52" s="66"/>
      <c r="QD52" s="66"/>
      <c r="QE52" s="66"/>
      <c r="QF52" s="66"/>
      <c r="QG52" s="66"/>
      <c r="QH52" s="66"/>
      <c r="QI52" s="66"/>
      <c r="QJ52" s="66"/>
      <c r="QK52" s="66"/>
      <c r="QL52" s="66"/>
      <c r="QM52" s="66"/>
      <c r="QN52" s="66"/>
      <c r="QO52" s="66"/>
      <c r="QP52" s="66"/>
      <c r="QQ52" s="66"/>
      <c r="QR52" s="66"/>
      <c r="QS52" s="66"/>
      <c r="QT52" s="66"/>
      <c r="QU52" s="66"/>
      <c r="QV52" s="66"/>
      <c r="QW52" s="66"/>
      <c r="QX52" s="66"/>
      <c r="QY52" s="66"/>
      <c r="QZ52" s="66"/>
      <c r="RA52" s="66"/>
      <c r="RB52" s="66"/>
      <c r="RC52" s="66"/>
      <c r="RD52" s="66"/>
      <c r="RE52" s="66"/>
      <c r="RF52" s="66"/>
      <c r="RG52" s="66"/>
      <c r="RH52" s="66"/>
      <c r="RI52" s="66"/>
      <c r="RJ52" s="66"/>
      <c r="RK52" s="66"/>
      <c r="RL52" s="66"/>
      <c r="RM52" s="66"/>
      <c r="RN52" s="66"/>
      <c r="RO52" s="66"/>
      <c r="RP52" s="66"/>
      <c r="RQ52" s="66"/>
      <c r="RR52" s="66"/>
      <c r="RS52" s="66"/>
      <c r="RT52" s="66"/>
      <c r="RU52" s="66"/>
      <c r="RV52" s="66"/>
      <c r="RW52" s="66"/>
      <c r="RX52" s="66"/>
      <c r="RY52" s="66"/>
      <c r="RZ52" s="66"/>
      <c r="SA52" s="66"/>
      <c r="SB52" s="66"/>
      <c r="SC52" s="66"/>
      <c r="SD52" s="66"/>
      <c r="SE52" s="66"/>
      <c r="SF52" s="66"/>
      <c r="SG52" s="66"/>
      <c r="SH52" s="66"/>
      <c r="SI52" s="66"/>
      <c r="SJ52" s="66"/>
      <c r="SK52" s="66"/>
      <c r="SL52" s="66"/>
      <c r="SM52" s="66"/>
      <c r="SN52" s="66"/>
      <c r="SO52" s="66"/>
      <c r="SP52" s="66"/>
      <c r="SQ52" s="66"/>
      <c r="SR52" s="66"/>
      <c r="SS52" s="66"/>
      <c r="ST52" s="66"/>
      <c r="SU52" s="66"/>
      <c r="SV52" s="66"/>
      <c r="SW52" s="66"/>
      <c r="SX52" s="66"/>
      <c r="SY52" s="66"/>
      <c r="SZ52" s="66"/>
      <c r="TA52" s="66"/>
      <c r="TB52" s="66"/>
      <c r="TC52" s="66"/>
      <c r="TD52" s="66"/>
      <c r="TE52" s="66"/>
      <c r="TF52" s="66"/>
      <c r="TG52" s="66"/>
      <c r="TH52" s="66"/>
      <c r="TI52" s="66"/>
      <c r="TJ52" s="66"/>
      <c r="TK52" s="66"/>
      <c r="TL52" s="66"/>
      <c r="TM52" s="66"/>
      <c r="TN52" s="66"/>
      <c r="TO52" s="66"/>
      <c r="TP52" s="66"/>
      <c r="TQ52" s="66"/>
      <c r="TR52" s="66"/>
      <c r="TS52" s="66"/>
      <c r="TT52" s="66"/>
      <c r="TU52" s="66"/>
      <c r="TV52" s="66"/>
      <c r="TW52" s="66"/>
      <c r="TX52" s="66"/>
      <c r="TY52" s="66"/>
      <c r="TZ52" s="66"/>
      <c r="UA52" s="66"/>
      <c r="UB52" s="66"/>
      <c r="UC52" s="66"/>
      <c r="UD52" s="66"/>
      <c r="UE52" s="66"/>
      <c r="UF52" s="66"/>
      <c r="UG52" s="66"/>
      <c r="UH52" s="66"/>
      <c r="UI52" s="66"/>
      <c r="UJ52" s="66"/>
      <c r="UK52" s="66"/>
      <c r="UL52" s="66"/>
      <c r="UM52" s="66"/>
      <c r="UN52" s="66"/>
      <c r="UO52" s="66"/>
      <c r="UP52" s="66"/>
      <c r="UQ52" s="66"/>
      <c r="UR52" s="66"/>
      <c r="US52" s="66"/>
      <c r="UT52" s="66"/>
      <c r="UU52" s="66"/>
      <c r="UV52" s="66"/>
      <c r="UW52" s="66"/>
      <c r="UX52" s="66"/>
      <c r="UY52" s="66"/>
      <c r="UZ52" s="66"/>
      <c r="VA52" s="66"/>
      <c r="VB52" s="66"/>
      <c r="VC52" s="66"/>
      <c r="VD52" s="66"/>
      <c r="VE52" s="66"/>
      <c r="VF52" s="66"/>
      <c r="VG52" s="66"/>
      <c r="VH52" s="66"/>
      <c r="VI52" s="66"/>
      <c r="VJ52" s="66"/>
      <c r="VK52" s="66"/>
      <c r="VL52" s="66"/>
      <c r="VM52" s="66"/>
      <c r="VN52" s="66"/>
      <c r="VO52" s="66"/>
      <c r="VP52" s="66"/>
      <c r="VQ52" s="66"/>
      <c r="VR52" s="66"/>
      <c r="VS52" s="66"/>
      <c r="VT52" s="66"/>
      <c r="VU52" s="66"/>
      <c r="VV52" s="66"/>
      <c r="VW52" s="66"/>
      <c r="VX52" s="66"/>
      <c r="VY52" s="66"/>
      <c r="VZ52" s="66"/>
      <c r="WA52" s="66"/>
      <c r="WB52" s="66"/>
      <c r="WC52" s="66"/>
      <c r="WD52" s="66"/>
      <c r="WE52" s="66"/>
      <c r="WF52" s="66"/>
      <c r="WG52" s="66"/>
      <c r="WH52" s="66"/>
      <c r="WI52" s="66"/>
      <c r="WJ52" s="66"/>
      <c r="WK52" s="66"/>
      <c r="WL52" s="66"/>
      <c r="WM52" s="66"/>
      <c r="WN52" s="66"/>
      <c r="WO52" s="66"/>
      <c r="WP52" s="66"/>
      <c r="WQ52" s="66"/>
      <c r="WR52" s="66"/>
      <c r="WS52" s="66"/>
      <c r="WT52" s="66"/>
      <c r="WU52" s="66"/>
      <c r="WV52" s="66"/>
      <c r="WW52" s="66"/>
      <c r="WX52" s="66"/>
      <c r="WY52" s="66"/>
      <c r="WZ52" s="66"/>
      <c r="XA52" s="66"/>
      <c r="XB52" s="66"/>
      <c r="XC52" s="66"/>
      <c r="XD52" s="66"/>
      <c r="XE52" s="66"/>
      <c r="XF52" s="66"/>
      <c r="XG52" s="66"/>
      <c r="XH52" s="66"/>
      <c r="XI52" s="66"/>
      <c r="XJ52" s="66"/>
      <c r="XK52" s="66"/>
      <c r="XL52" s="66"/>
      <c r="XM52" s="66"/>
      <c r="XN52" s="66"/>
      <c r="XO52" s="66"/>
      <c r="XP52" s="66"/>
      <c r="XQ52" s="66"/>
      <c r="XR52" s="66"/>
      <c r="XS52" s="66"/>
      <c r="XT52" s="66"/>
      <c r="XU52" s="66"/>
      <c r="XV52" s="66"/>
      <c r="XW52" s="66"/>
      <c r="XX52" s="66"/>
      <c r="XY52" s="66"/>
      <c r="XZ52" s="66"/>
      <c r="YA52" s="66"/>
      <c r="YB52" s="66"/>
      <c r="YC52" s="66"/>
      <c r="YD52" s="66"/>
      <c r="YE52" s="66"/>
      <c r="YF52" s="66"/>
      <c r="YG52" s="66"/>
      <c r="YH52" s="66"/>
      <c r="YI52" s="66"/>
      <c r="YJ52" s="66"/>
      <c r="YK52" s="66"/>
      <c r="YL52" s="66"/>
      <c r="YM52" s="66"/>
      <c r="YN52" s="66"/>
      <c r="YO52" s="66"/>
      <c r="YP52" s="66"/>
      <c r="YQ52" s="66"/>
      <c r="YR52" s="66"/>
      <c r="YS52" s="66"/>
      <c r="YT52" s="66"/>
      <c r="YU52" s="66"/>
      <c r="YV52" s="66"/>
      <c r="YW52" s="66"/>
      <c r="YX52" s="66"/>
      <c r="YY52" s="66"/>
      <c r="YZ52" s="66"/>
      <c r="ZA52" s="66"/>
      <c r="ZB52" s="66"/>
      <c r="ZC52" s="66"/>
      <c r="ZD52" s="66"/>
      <c r="ZE52" s="66"/>
      <c r="ZF52" s="66"/>
      <c r="ZG52" s="66"/>
      <c r="ZH52" s="66"/>
      <c r="ZI52" s="66"/>
      <c r="ZJ52" s="66"/>
      <c r="ZK52" s="66"/>
      <c r="ZL52" s="66"/>
      <c r="ZM52" s="66"/>
      <c r="ZN52" s="66"/>
      <c r="ZO52" s="66"/>
      <c r="ZP52" s="66"/>
      <c r="ZQ52" s="66"/>
      <c r="ZR52" s="66"/>
      <c r="ZS52" s="66"/>
      <c r="ZT52" s="66"/>
      <c r="ZU52" s="66"/>
      <c r="ZV52" s="66"/>
      <c r="ZW52" s="66"/>
      <c r="ZX52" s="66"/>
      <c r="ZY52" s="66"/>
      <c r="ZZ52" s="66"/>
      <c r="AAA52" s="66"/>
      <c r="AAB52" s="66"/>
      <c r="AAC52" s="66"/>
      <c r="AAD52" s="66"/>
      <c r="AAE52" s="66"/>
      <c r="AAF52" s="66"/>
      <c r="AAG52" s="66"/>
      <c r="AAH52" s="66"/>
      <c r="AAI52" s="66"/>
      <c r="AAJ52" s="66"/>
      <c r="AAK52" s="66"/>
      <c r="AAL52" s="66"/>
      <c r="AAM52" s="66"/>
      <c r="AAN52" s="66"/>
      <c r="AAO52" s="66"/>
      <c r="AAP52" s="66"/>
      <c r="AAQ52" s="66"/>
      <c r="AAR52" s="66"/>
      <c r="AAS52" s="66"/>
      <c r="AAT52" s="66"/>
      <c r="AAU52" s="66"/>
      <c r="AAV52" s="66"/>
      <c r="AAW52" s="66"/>
      <c r="AAX52" s="66"/>
      <c r="AAY52" s="66"/>
      <c r="AAZ52" s="66"/>
      <c r="ABA52" s="66"/>
      <c r="ABB52" s="66"/>
      <c r="ABC52" s="66"/>
      <c r="ABD52" s="66"/>
      <c r="ABE52" s="66"/>
      <c r="ABF52" s="66"/>
      <c r="ABG52" s="66"/>
      <c r="ABH52" s="66"/>
      <c r="ABI52" s="66"/>
      <c r="ABJ52" s="66"/>
      <c r="ABK52" s="66"/>
      <c r="ABL52" s="66"/>
      <c r="ABM52" s="66"/>
      <c r="ABN52" s="66"/>
      <c r="ABO52" s="66"/>
      <c r="ABP52" s="66"/>
      <c r="ABQ52" s="66"/>
      <c r="ABR52" s="66"/>
      <c r="ABS52" s="66"/>
      <c r="ABT52" s="66"/>
      <c r="ABU52" s="66"/>
      <c r="ABV52" s="66"/>
      <c r="ABW52" s="66"/>
      <c r="ABX52" s="66"/>
      <c r="ABY52" s="66"/>
      <c r="ABZ52" s="66"/>
      <c r="ACA52" s="66"/>
      <c r="ACB52" s="66"/>
      <c r="ACC52" s="66"/>
      <c r="ACD52" s="66"/>
      <c r="ACE52" s="66"/>
      <c r="ACF52" s="66"/>
      <c r="ACG52" s="66"/>
      <c r="ACH52" s="66"/>
      <c r="ACI52" s="66"/>
      <c r="ACJ52" s="66"/>
      <c r="ACK52" s="66"/>
      <c r="ACL52" s="66"/>
      <c r="ACM52" s="66"/>
      <c r="ACN52" s="66"/>
      <c r="ACO52" s="66"/>
      <c r="ACP52" s="66"/>
      <c r="ACQ52" s="66"/>
      <c r="ACR52" s="66"/>
      <c r="ACS52" s="66"/>
      <c r="ACT52" s="66"/>
      <c r="ACU52" s="66"/>
      <c r="ACV52" s="66"/>
      <c r="ACW52" s="66"/>
      <c r="ACX52" s="66"/>
      <c r="ACY52" s="66"/>
      <c r="ACZ52" s="66"/>
      <c r="ADA52" s="66"/>
      <c r="ADB52" s="66"/>
    </row>
    <row r="53" spans="1:782" s="96" customFormat="1" x14ac:dyDescent="0.15">
      <c r="A53" s="66"/>
      <c r="B53" s="66"/>
      <c r="C53" s="94"/>
      <c r="E53" s="97"/>
      <c r="F53" s="97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  <c r="IN53" s="66"/>
      <c r="IO53" s="66"/>
      <c r="IP53" s="66"/>
      <c r="IQ53" s="66"/>
      <c r="IR53" s="66"/>
      <c r="IS53" s="66"/>
      <c r="IT53" s="66"/>
      <c r="IU53" s="66"/>
      <c r="IV53" s="66"/>
      <c r="IW53" s="66"/>
      <c r="IX53" s="66"/>
      <c r="IY53" s="66"/>
      <c r="IZ53" s="66"/>
      <c r="JA53" s="66"/>
      <c r="JB53" s="66"/>
      <c r="JC53" s="66"/>
      <c r="JD53" s="66"/>
      <c r="JE53" s="66"/>
      <c r="JF53" s="66"/>
      <c r="JG53" s="66"/>
      <c r="JH53" s="66"/>
      <c r="JI53" s="66"/>
      <c r="JJ53" s="66"/>
      <c r="JK53" s="66"/>
      <c r="JL53" s="66"/>
      <c r="JM53" s="66"/>
      <c r="JN53" s="66"/>
      <c r="JO53" s="66"/>
      <c r="JP53" s="66"/>
      <c r="JQ53" s="66"/>
      <c r="JR53" s="66"/>
      <c r="JS53" s="66"/>
      <c r="JT53" s="66"/>
      <c r="JU53" s="66"/>
      <c r="JV53" s="66"/>
      <c r="JW53" s="66"/>
      <c r="JX53" s="66"/>
      <c r="JY53" s="66"/>
      <c r="JZ53" s="66"/>
      <c r="KA53" s="66"/>
      <c r="KB53" s="66"/>
      <c r="KC53" s="66"/>
      <c r="KD53" s="66"/>
      <c r="KE53" s="66"/>
      <c r="KF53" s="66"/>
      <c r="KG53" s="66"/>
      <c r="KH53" s="66"/>
      <c r="KI53" s="66"/>
      <c r="KJ53" s="66"/>
      <c r="KK53" s="66"/>
      <c r="KL53" s="66"/>
      <c r="KM53" s="66"/>
      <c r="KN53" s="66"/>
      <c r="KO53" s="66"/>
      <c r="KP53" s="66"/>
      <c r="KQ53" s="66"/>
      <c r="KR53" s="66"/>
      <c r="KS53" s="66"/>
      <c r="KT53" s="66"/>
      <c r="KU53" s="66"/>
      <c r="KV53" s="66"/>
      <c r="KW53" s="66"/>
      <c r="KX53" s="66"/>
      <c r="KY53" s="66"/>
      <c r="KZ53" s="66"/>
      <c r="LA53" s="66"/>
      <c r="LB53" s="66"/>
      <c r="LC53" s="66"/>
      <c r="LD53" s="66"/>
      <c r="LE53" s="66"/>
      <c r="LF53" s="66"/>
      <c r="LG53" s="66"/>
      <c r="LH53" s="66"/>
      <c r="LI53" s="66"/>
      <c r="LJ53" s="66"/>
      <c r="LK53" s="66"/>
      <c r="LL53" s="66"/>
      <c r="LM53" s="66"/>
      <c r="LN53" s="66"/>
      <c r="LO53" s="66"/>
      <c r="LP53" s="66"/>
      <c r="LQ53" s="66"/>
      <c r="LR53" s="66"/>
      <c r="LS53" s="66"/>
      <c r="LT53" s="66"/>
      <c r="LU53" s="66"/>
      <c r="LV53" s="66"/>
      <c r="LW53" s="66"/>
      <c r="LX53" s="66"/>
      <c r="LY53" s="66"/>
      <c r="LZ53" s="66"/>
      <c r="MA53" s="66"/>
      <c r="MB53" s="66"/>
      <c r="MC53" s="66"/>
      <c r="MD53" s="66"/>
      <c r="ME53" s="66"/>
      <c r="MF53" s="66"/>
      <c r="MG53" s="66"/>
      <c r="MH53" s="66"/>
      <c r="MI53" s="66"/>
      <c r="MJ53" s="66"/>
      <c r="MK53" s="66"/>
      <c r="ML53" s="66"/>
      <c r="MM53" s="66"/>
      <c r="MN53" s="66"/>
      <c r="MO53" s="66"/>
      <c r="MP53" s="66"/>
      <c r="MQ53" s="66"/>
      <c r="MR53" s="66"/>
      <c r="MS53" s="66"/>
      <c r="MT53" s="66"/>
      <c r="MU53" s="66"/>
      <c r="MV53" s="66"/>
      <c r="MW53" s="66"/>
      <c r="MX53" s="66"/>
      <c r="MY53" s="66"/>
      <c r="MZ53" s="66"/>
      <c r="NA53" s="66"/>
      <c r="NB53" s="66"/>
      <c r="NC53" s="66"/>
      <c r="ND53" s="66"/>
      <c r="NE53" s="66"/>
      <c r="NF53" s="66"/>
      <c r="NG53" s="66"/>
      <c r="NH53" s="66"/>
      <c r="NI53" s="66"/>
      <c r="NJ53" s="66"/>
      <c r="NK53" s="66"/>
      <c r="NL53" s="66"/>
      <c r="NM53" s="66"/>
      <c r="NN53" s="66"/>
      <c r="NO53" s="66"/>
      <c r="NP53" s="66"/>
      <c r="NQ53" s="66"/>
      <c r="NR53" s="66"/>
      <c r="NS53" s="66"/>
      <c r="NT53" s="66"/>
      <c r="NU53" s="66"/>
      <c r="NV53" s="66"/>
      <c r="NW53" s="66"/>
      <c r="NX53" s="66"/>
      <c r="NY53" s="66"/>
      <c r="NZ53" s="66"/>
      <c r="OA53" s="66"/>
      <c r="OB53" s="66"/>
      <c r="OC53" s="66"/>
      <c r="OD53" s="66"/>
      <c r="OE53" s="66"/>
      <c r="OF53" s="66"/>
      <c r="OG53" s="66"/>
      <c r="OH53" s="66"/>
      <c r="OI53" s="66"/>
      <c r="OJ53" s="66"/>
      <c r="OK53" s="66"/>
      <c r="OL53" s="66"/>
      <c r="OM53" s="66"/>
      <c r="ON53" s="66"/>
      <c r="OO53" s="66"/>
      <c r="OP53" s="66"/>
      <c r="OQ53" s="66"/>
      <c r="OR53" s="66"/>
      <c r="OS53" s="66"/>
      <c r="OT53" s="66"/>
      <c r="OU53" s="66"/>
      <c r="OV53" s="66"/>
      <c r="OW53" s="66"/>
      <c r="OX53" s="66"/>
      <c r="OY53" s="66"/>
      <c r="OZ53" s="66"/>
      <c r="PA53" s="66"/>
      <c r="PB53" s="66"/>
      <c r="PC53" s="66"/>
      <c r="PD53" s="66"/>
      <c r="PE53" s="66"/>
      <c r="PF53" s="66"/>
      <c r="PG53" s="66"/>
      <c r="PH53" s="66"/>
      <c r="PI53" s="66"/>
      <c r="PJ53" s="66"/>
      <c r="PK53" s="66"/>
      <c r="PL53" s="66"/>
      <c r="PM53" s="66"/>
      <c r="PN53" s="66"/>
      <c r="PO53" s="66"/>
      <c r="PP53" s="66"/>
      <c r="PQ53" s="66"/>
      <c r="PR53" s="66"/>
      <c r="PS53" s="66"/>
      <c r="PT53" s="66"/>
      <c r="PU53" s="66"/>
      <c r="PV53" s="66"/>
      <c r="PW53" s="66"/>
      <c r="PX53" s="66"/>
      <c r="PY53" s="66"/>
      <c r="PZ53" s="66"/>
      <c r="QA53" s="66"/>
      <c r="QB53" s="66"/>
      <c r="QC53" s="66"/>
      <c r="QD53" s="66"/>
      <c r="QE53" s="66"/>
      <c r="QF53" s="66"/>
      <c r="QG53" s="66"/>
      <c r="QH53" s="66"/>
      <c r="QI53" s="66"/>
      <c r="QJ53" s="66"/>
      <c r="QK53" s="66"/>
      <c r="QL53" s="66"/>
      <c r="QM53" s="66"/>
      <c r="QN53" s="66"/>
      <c r="QO53" s="66"/>
      <c r="QP53" s="66"/>
      <c r="QQ53" s="66"/>
      <c r="QR53" s="66"/>
      <c r="QS53" s="66"/>
      <c r="QT53" s="66"/>
      <c r="QU53" s="66"/>
      <c r="QV53" s="66"/>
      <c r="QW53" s="66"/>
      <c r="QX53" s="66"/>
      <c r="QY53" s="66"/>
      <c r="QZ53" s="66"/>
      <c r="RA53" s="66"/>
      <c r="RB53" s="66"/>
      <c r="RC53" s="66"/>
      <c r="RD53" s="66"/>
      <c r="RE53" s="66"/>
      <c r="RF53" s="66"/>
      <c r="RG53" s="66"/>
      <c r="RH53" s="66"/>
      <c r="RI53" s="66"/>
      <c r="RJ53" s="66"/>
      <c r="RK53" s="66"/>
      <c r="RL53" s="66"/>
      <c r="RM53" s="66"/>
      <c r="RN53" s="66"/>
      <c r="RO53" s="66"/>
      <c r="RP53" s="66"/>
      <c r="RQ53" s="66"/>
      <c r="RR53" s="66"/>
      <c r="RS53" s="66"/>
      <c r="RT53" s="66"/>
      <c r="RU53" s="66"/>
      <c r="RV53" s="66"/>
      <c r="RW53" s="66"/>
      <c r="RX53" s="66"/>
      <c r="RY53" s="66"/>
      <c r="RZ53" s="66"/>
      <c r="SA53" s="66"/>
      <c r="SB53" s="66"/>
      <c r="SC53" s="66"/>
      <c r="SD53" s="66"/>
      <c r="SE53" s="66"/>
      <c r="SF53" s="66"/>
      <c r="SG53" s="66"/>
      <c r="SH53" s="66"/>
      <c r="SI53" s="66"/>
      <c r="SJ53" s="66"/>
      <c r="SK53" s="66"/>
      <c r="SL53" s="66"/>
      <c r="SM53" s="66"/>
      <c r="SN53" s="66"/>
      <c r="SO53" s="66"/>
      <c r="SP53" s="66"/>
      <c r="SQ53" s="66"/>
      <c r="SR53" s="66"/>
      <c r="SS53" s="66"/>
      <c r="ST53" s="66"/>
      <c r="SU53" s="66"/>
      <c r="SV53" s="66"/>
      <c r="SW53" s="66"/>
      <c r="SX53" s="66"/>
      <c r="SY53" s="66"/>
      <c r="SZ53" s="66"/>
      <c r="TA53" s="66"/>
      <c r="TB53" s="66"/>
      <c r="TC53" s="66"/>
      <c r="TD53" s="66"/>
      <c r="TE53" s="66"/>
      <c r="TF53" s="66"/>
      <c r="TG53" s="66"/>
      <c r="TH53" s="66"/>
      <c r="TI53" s="66"/>
      <c r="TJ53" s="66"/>
      <c r="TK53" s="66"/>
      <c r="TL53" s="66"/>
      <c r="TM53" s="66"/>
      <c r="TN53" s="66"/>
      <c r="TO53" s="66"/>
      <c r="TP53" s="66"/>
      <c r="TQ53" s="66"/>
      <c r="TR53" s="66"/>
      <c r="TS53" s="66"/>
      <c r="TT53" s="66"/>
      <c r="TU53" s="66"/>
      <c r="TV53" s="66"/>
      <c r="TW53" s="66"/>
      <c r="TX53" s="66"/>
      <c r="TY53" s="66"/>
      <c r="TZ53" s="66"/>
      <c r="UA53" s="66"/>
      <c r="UB53" s="66"/>
      <c r="UC53" s="66"/>
      <c r="UD53" s="66"/>
      <c r="UE53" s="66"/>
      <c r="UF53" s="66"/>
      <c r="UG53" s="66"/>
      <c r="UH53" s="66"/>
      <c r="UI53" s="66"/>
      <c r="UJ53" s="66"/>
      <c r="UK53" s="66"/>
      <c r="UL53" s="66"/>
      <c r="UM53" s="66"/>
      <c r="UN53" s="66"/>
      <c r="UO53" s="66"/>
      <c r="UP53" s="66"/>
      <c r="UQ53" s="66"/>
      <c r="UR53" s="66"/>
      <c r="US53" s="66"/>
      <c r="UT53" s="66"/>
      <c r="UU53" s="66"/>
      <c r="UV53" s="66"/>
      <c r="UW53" s="66"/>
      <c r="UX53" s="66"/>
      <c r="UY53" s="66"/>
      <c r="UZ53" s="66"/>
      <c r="VA53" s="66"/>
      <c r="VB53" s="66"/>
      <c r="VC53" s="66"/>
      <c r="VD53" s="66"/>
      <c r="VE53" s="66"/>
      <c r="VF53" s="66"/>
      <c r="VG53" s="66"/>
      <c r="VH53" s="66"/>
      <c r="VI53" s="66"/>
      <c r="VJ53" s="66"/>
      <c r="VK53" s="66"/>
      <c r="VL53" s="66"/>
      <c r="VM53" s="66"/>
      <c r="VN53" s="66"/>
      <c r="VO53" s="66"/>
      <c r="VP53" s="66"/>
      <c r="VQ53" s="66"/>
      <c r="VR53" s="66"/>
      <c r="VS53" s="66"/>
      <c r="VT53" s="66"/>
      <c r="VU53" s="66"/>
      <c r="VV53" s="66"/>
      <c r="VW53" s="66"/>
      <c r="VX53" s="66"/>
      <c r="VY53" s="66"/>
      <c r="VZ53" s="66"/>
      <c r="WA53" s="66"/>
      <c r="WB53" s="66"/>
      <c r="WC53" s="66"/>
      <c r="WD53" s="66"/>
      <c r="WE53" s="66"/>
      <c r="WF53" s="66"/>
      <c r="WG53" s="66"/>
      <c r="WH53" s="66"/>
      <c r="WI53" s="66"/>
      <c r="WJ53" s="66"/>
      <c r="WK53" s="66"/>
      <c r="WL53" s="66"/>
      <c r="WM53" s="66"/>
      <c r="WN53" s="66"/>
      <c r="WO53" s="66"/>
      <c r="WP53" s="66"/>
      <c r="WQ53" s="66"/>
      <c r="WR53" s="66"/>
      <c r="WS53" s="66"/>
      <c r="WT53" s="66"/>
      <c r="WU53" s="66"/>
      <c r="WV53" s="66"/>
      <c r="WW53" s="66"/>
      <c r="WX53" s="66"/>
      <c r="WY53" s="66"/>
      <c r="WZ53" s="66"/>
      <c r="XA53" s="66"/>
      <c r="XB53" s="66"/>
      <c r="XC53" s="66"/>
      <c r="XD53" s="66"/>
      <c r="XE53" s="66"/>
      <c r="XF53" s="66"/>
      <c r="XG53" s="66"/>
      <c r="XH53" s="66"/>
      <c r="XI53" s="66"/>
      <c r="XJ53" s="66"/>
      <c r="XK53" s="66"/>
      <c r="XL53" s="66"/>
      <c r="XM53" s="66"/>
      <c r="XN53" s="66"/>
      <c r="XO53" s="66"/>
      <c r="XP53" s="66"/>
      <c r="XQ53" s="66"/>
      <c r="XR53" s="66"/>
      <c r="XS53" s="66"/>
      <c r="XT53" s="66"/>
      <c r="XU53" s="66"/>
      <c r="XV53" s="66"/>
      <c r="XW53" s="66"/>
      <c r="XX53" s="66"/>
      <c r="XY53" s="66"/>
      <c r="XZ53" s="66"/>
      <c r="YA53" s="66"/>
      <c r="YB53" s="66"/>
      <c r="YC53" s="66"/>
      <c r="YD53" s="66"/>
      <c r="YE53" s="66"/>
      <c r="YF53" s="66"/>
      <c r="YG53" s="66"/>
      <c r="YH53" s="66"/>
      <c r="YI53" s="66"/>
      <c r="YJ53" s="66"/>
      <c r="YK53" s="66"/>
      <c r="YL53" s="66"/>
      <c r="YM53" s="66"/>
      <c r="YN53" s="66"/>
      <c r="YO53" s="66"/>
      <c r="YP53" s="66"/>
      <c r="YQ53" s="66"/>
      <c r="YR53" s="66"/>
      <c r="YS53" s="66"/>
      <c r="YT53" s="66"/>
      <c r="YU53" s="66"/>
      <c r="YV53" s="66"/>
      <c r="YW53" s="66"/>
      <c r="YX53" s="66"/>
      <c r="YY53" s="66"/>
      <c r="YZ53" s="66"/>
      <c r="ZA53" s="66"/>
      <c r="ZB53" s="66"/>
      <c r="ZC53" s="66"/>
      <c r="ZD53" s="66"/>
      <c r="ZE53" s="66"/>
      <c r="ZF53" s="66"/>
      <c r="ZG53" s="66"/>
      <c r="ZH53" s="66"/>
      <c r="ZI53" s="66"/>
      <c r="ZJ53" s="66"/>
      <c r="ZK53" s="66"/>
      <c r="ZL53" s="66"/>
      <c r="ZM53" s="66"/>
      <c r="ZN53" s="66"/>
      <c r="ZO53" s="66"/>
      <c r="ZP53" s="66"/>
      <c r="ZQ53" s="66"/>
      <c r="ZR53" s="66"/>
      <c r="ZS53" s="66"/>
      <c r="ZT53" s="66"/>
      <c r="ZU53" s="66"/>
      <c r="ZV53" s="66"/>
      <c r="ZW53" s="66"/>
      <c r="ZX53" s="66"/>
      <c r="ZY53" s="66"/>
      <c r="ZZ53" s="66"/>
      <c r="AAA53" s="66"/>
      <c r="AAB53" s="66"/>
      <c r="AAC53" s="66"/>
      <c r="AAD53" s="66"/>
      <c r="AAE53" s="66"/>
      <c r="AAF53" s="66"/>
      <c r="AAG53" s="66"/>
      <c r="AAH53" s="66"/>
      <c r="AAI53" s="66"/>
      <c r="AAJ53" s="66"/>
      <c r="AAK53" s="66"/>
      <c r="AAL53" s="66"/>
      <c r="AAM53" s="66"/>
      <c r="AAN53" s="66"/>
      <c r="AAO53" s="66"/>
      <c r="AAP53" s="66"/>
      <c r="AAQ53" s="66"/>
      <c r="AAR53" s="66"/>
      <c r="AAS53" s="66"/>
      <c r="AAT53" s="66"/>
      <c r="AAU53" s="66"/>
      <c r="AAV53" s="66"/>
      <c r="AAW53" s="66"/>
      <c r="AAX53" s="66"/>
      <c r="AAY53" s="66"/>
      <c r="AAZ53" s="66"/>
      <c r="ABA53" s="66"/>
      <c r="ABB53" s="66"/>
      <c r="ABC53" s="66"/>
      <c r="ABD53" s="66"/>
      <c r="ABE53" s="66"/>
      <c r="ABF53" s="66"/>
      <c r="ABG53" s="66"/>
      <c r="ABH53" s="66"/>
      <c r="ABI53" s="66"/>
      <c r="ABJ53" s="66"/>
      <c r="ABK53" s="66"/>
      <c r="ABL53" s="66"/>
      <c r="ABM53" s="66"/>
      <c r="ABN53" s="66"/>
      <c r="ABO53" s="66"/>
      <c r="ABP53" s="66"/>
      <c r="ABQ53" s="66"/>
      <c r="ABR53" s="66"/>
      <c r="ABS53" s="66"/>
      <c r="ABT53" s="66"/>
      <c r="ABU53" s="66"/>
      <c r="ABV53" s="66"/>
      <c r="ABW53" s="66"/>
      <c r="ABX53" s="66"/>
      <c r="ABY53" s="66"/>
      <c r="ABZ53" s="66"/>
      <c r="ACA53" s="66"/>
      <c r="ACB53" s="66"/>
      <c r="ACC53" s="66"/>
      <c r="ACD53" s="66"/>
      <c r="ACE53" s="66"/>
      <c r="ACF53" s="66"/>
      <c r="ACG53" s="66"/>
      <c r="ACH53" s="66"/>
      <c r="ACI53" s="66"/>
      <c r="ACJ53" s="66"/>
      <c r="ACK53" s="66"/>
      <c r="ACL53" s="66"/>
      <c r="ACM53" s="66"/>
      <c r="ACN53" s="66"/>
      <c r="ACO53" s="66"/>
      <c r="ACP53" s="66"/>
      <c r="ACQ53" s="66"/>
      <c r="ACR53" s="66"/>
      <c r="ACS53" s="66"/>
      <c r="ACT53" s="66"/>
      <c r="ACU53" s="66"/>
      <c r="ACV53" s="66"/>
      <c r="ACW53" s="66"/>
      <c r="ACX53" s="66"/>
      <c r="ACY53" s="66"/>
      <c r="ACZ53" s="66"/>
      <c r="ADA53" s="66"/>
      <c r="ADB53" s="66"/>
    </row>
    <row r="54" spans="1:782" s="96" customFormat="1" x14ac:dyDescent="0.15">
      <c r="A54" s="66"/>
      <c r="B54" s="66"/>
      <c r="C54" s="94"/>
      <c r="E54" s="97"/>
      <c r="F54" s="97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  <c r="LC54" s="66"/>
      <c r="LD54" s="66"/>
      <c r="LE54" s="66"/>
      <c r="LF54" s="66"/>
      <c r="LG54" s="66"/>
      <c r="LH54" s="66"/>
      <c r="LI54" s="66"/>
      <c r="LJ54" s="66"/>
      <c r="LK54" s="66"/>
      <c r="LL54" s="66"/>
      <c r="LM54" s="66"/>
      <c r="LN54" s="66"/>
      <c r="LO54" s="66"/>
      <c r="LP54" s="66"/>
      <c r="LQ54" s="66"/>
      <c r="LR54" s="66"/>
      <c r="LS54" s="66"/>
      <c r="LT54" s="66"/>
      <c r="LU54" s="66"/>
      <c r="LV54" s="66"/>
      <c r="LW54" s="66"/>
      <c r="LX54" s="66"/>
      <c r="LY54" s="66"/>
      <c r="LZ54" s="66"/>
      <c r="MA54" s="66"/>
      <c r="MB54" s="66"/>
      <c r="MC54" s="66"/>
      <c r="MD54" s="66"/>
      <c r="ME54" s="66"/>
      <c r="MF54" s="66"/>
      <c r="MG54" s="66"/>
      <c r="MH54" s="66"/>
      <c r="MI54" s="66"/>
      <c r="MJ54" s="66"/>
      <c r="MK54" s="66"/>
      <c r="ML54" s="66"/>
      <c r="MM54" s="66"/>
      <c r="MN54" s="66"/>
      <c r="MO54" s="66"/>
      <c r="MP54" s="66"/>
      <c r="MQ54" s="66"/>
      <c r="MR54" s="66"/>
      <c r="MS54" s="66"/>
      <c r="MT54" s="66"/>
      <c r="MU54" s="66"/>
      <c r="MV54" s="66"/>
      <c r="MW54" s="66"/>
      <c r="MX54" s="66"/>
      <c r="MY54" s="66"/>
      <c r="MZ54" s="66"/>
      <c r="NA54" s="66"/>
      <c r="NB54" s="66"/>
      <c r="NC54" s="66"/>
      <c r="ND54" s="66"/>
      <c r="NE54" s="66"/>
      <c r="NF54" s="66"/>
      <c r="NG54" s="66"/>
      <c r="NH54" s="66"/>
      <c r="NI54" s="66"/>
      <c r="NJ54" s="66"/>
      <c r="NK54" s="66"/>
      <c r="NL54" s="66"/>
      <c r="NM54" s="66"/>
      <c r="NN54" s="66"/>
      <c r="NO54" s="66"/>
      <c r="NP54" s="66"/>
      <c r="NQ54" s="66"/>
      <c r="NR54" s="66"/>
      <c r="NS54" s="66"/>
      <c r="NT54" s="66"/>
      <c r="NU54" s="66"/>
      <c r="NV54" s="66"/>
      <c r="NW54" s="66"/>
      <c r="NX54" s="66"/>
      <c r="NY54" s="66"/>
      <c r="NZ54" s="66"/>
      <c r="OA54" s="66"/>
      <c r="OB54" s="66"/>
      <c r="OC54" s="66"/>
      <c r="OD54" s="66"/>
      <c r="OE54" s="66"/>
      <c r="OF54" s="66"/>
      <c r="OG54" s="66"/>
      <c r="OH54" s="66"/>
      <c r="OI54" s="66"/>
      <c r="OJ54" s="66"/>
      <c r="OK54" s="66"/>
      <c r="OL54" s="66"/>
      <c r="OM54" s="66"/>
      <c r="ON54" s="66"/>
      <c r="OO54" s="66"/>
      <c r="OP54" s="66"/>
      <c r="OQ54" s="66"/>
      <c r="OR54" s="66"/>
      <c r="OS54" s="66"/>
      <c r="OT54" s="66"/>
      <c r="OU54" s="66"/>
      <c r="OV54" s="66"/>
      <c r="OW54" s="66"/>
      <c r="OX54" s="66"/>
      <c r="OY54" s="66"/>
      <c r="OZ54" s="66"/>
      <c r="PA54" s="66"/>
      <c r="PB54" s="66"/>
      <c r="PC54" s="66"/>
      <c r="PD54" s="66"/>
      <c r="PE54" s="66"/>
      <c r="PF54" s="66"/>
      <c r="PG54" s="66"/>
      <c r="PH54" s="66"/>
      <c r="PI54" s="66"/>
      <c r="PJ54" s="66"/>
      <c r="PK54" s="66"/>
      <c r="PL54" s="66"/>
      <c r="PM54" s="66"/>
      <c r="PN54" s="66"/>
      <c r="PO54" s="66"/>
      <c r="PP54" s="66"/>
      <c r="PQ54" s="66"/>
      <c r="PR54" s="66"/>
      <c r="PS54" s="66"/>
      <c r="PT54" s="66"/>
      <c r="PU54" s="66"/>
      <c r="PV54" s="66"/>
      <c r="PW54" s="66"/>
      <c r="PX54" s="66"/>
      <c r="PY54" s="66"/>
      <c r="PZ54" s="66"/>
      <c r="QA54" s="66"/>
      <c r="QB54" s="66"/>
      <c r="QC54" s="66"/>
      <c r="QD54" s="66"/>
      <c r="QE54" s="66"/>
      <c r="QF54" s="66"/>
      <c r="QG54" s="66"/>
      <c r="QH54" s="66"/>
      <c r="QI54" s="66"/>
      <c r="QJ54" s="66"/>
      <c r="QK54" s="66"/>
      <c r="QL54" s="66"/>
      <c r="QM54" s="66"/>
      <c r="QN54" s="66"/>
      <c r="QO54" s="66"/>
      <c r="QP54" s="66"/>
      <c r="QQ54" s="66"/>
      <c r="QR54" s="66"/>
      <c r="QS54" s="66"/>
      <c r="QT54" s="66"/>
      <c r="QU54" s="66"/>
      <c r="QV54" s="66"/>
      <c r="QW54" s="66"/>
      <c r="QX54" s="66"/>
      <c r="QY54" s="66"/>
      <c r="QZ54" s="66"/>
      <c r="RA54" s="66"/>
      <c r="RB54" s="66"/>
      <c r="RC54" s="66"/>
      <c r="RD54" s="66"/>
      <c r="RE54" s="66"/>
      <c r="RF54" s="66"/>
      <c r="RG54" s="66"/>
      <c r="RH54" s="66"/>
      <c r="RI54" s="66"/>
      <c r="RJ54" s="66"/>
      <c r="RK54" s="66"/>
      <c r="RL54" s="66"/>
      <c r="RM54" s="66"/>
      <c r="RN54" s="66"/>
      <c r="RO54" s="66"/>
      <c r="RP54" s="66"/>
      <c r="RQ54" s="66"/>
      <c r="RR54" s="66"/>
      <c r="RS54" s="66"/>
      <c r="RT54" s="66"/>
      <c r="RU54" s="66"/>
      <c r="RV54" s="66"/>
      <c r="RW54" s="66"/>
      <c r="RX54" s="66"/>
      <c r="RY54" s="66"/>
      <c r="RZ54" s="66"/>
      <c r="SA54" s="66"/>
      <c r="SB54" s="66"/>
      <c r="SC54" s="66"/>
      <c r="SD54" s="66"/>
      <c r="SE54" s="66"/>
      <c r="SF54" s="66"/>
      <c r="SG54" s="66"/>
      <c r="SH54" s="66"/>
      <c r="SI54" s="66"/>
      <c r="SJ54" s="66"/>
      <c r="SK54" s="66"/>
      <c r="SL54" s="66"/>
      <c r="SM54" s="66"/>
      <c r="SN54" s="66"/>
      <c r="SO54" s="66"/>
      <c r="SP54" s="66"/>
      <c r="SQ54" s="66"/>
      <c r="SR54" s="66"/>
      <c r="SS54" s="66"/>
      <c r="ST54" s="66"/>
      <c r="SU54" s="66"/>
      <c r="SV54" s="66"/>
      <c r="SW54" s="66"/>
      <c r="SX54" s="66"/>
      <c r="SY54" s="66"/>
      <c r="SZ54" s="66"/>
      <c r="TA54" s="66"/>
      <c r="TB54" s="66"/>
      <c r="TC54" s="66"/>
      <c r="TD54" s="66"/>
      <c r="TE54" s="66"/>
      <c r="TF54" s="66"/>
      <c r="TG54" s="66"/>
      <c r="TH54" s="66"/>
      <c r="TI54" s="66"/>
      <c r="TJ54" s="66"/>
      <c r="TK54" s="66"/>
      <c r="TL54" s="66"/>
      <c r="TM54" s="66"/>
      <c r="TN54" s="66"/>
      <c r="TO54" s="66"/>
      <c r="TP54" s="66"/>
      <c r="TQ54" s="66"/>
      <c r="TR54" s="66"/>
      <c r="TS54" s="66"/>
      <c r="TT54" s="66"/>
      <c r="TU54" s="66"/>
      <c r="TV54" s="66"/>
      <c r="TW54" s="66"/>
      <c r="TX54" s="66"/>
      <c r="TY54" s="66"/>
      <c r="TZ54" s="66"/>
      <c r="UA54" s="66"/>
      <c r="UB54" s="66"/>
      <c r="UC54" s="66"/>
      <c r="UD54" s="66"/>
      <c r="UE54" s="66"/>
      <c r="UF54" s="66"/>
      <c r="UG54" s="66"/>
      <c r="UH54" s="66"/>
      <c r="UI54" s="66"/>
      <c r="UJ54" s="66"/>
      <c r="UK54" s="66"/>
      <c r="UL54" s="66"/>
      <c r="UM54" s="66"/>
      <c r="UN54" s="66"/>
      <c r="UO54" s="66"/>
      <c r="UP54" s="66"/>
      <c r="UQ54" s="66"/>
      <c r="UR54" s="66"/>
      <c r="US54" s="66"/>
      <c r="UT54" s="66"/>
      <c r="UU54" s="66"/>
      <c r="UV54" s="66"/>
      <c r="UW54" s="66"/>
      <c r="UX54" s="66"/>
      <c r="UY54" s="66"/>
      <c r="UZ54" s="66"/>
      <c r="VA54" s="66"/>
      <c r="VB54" s="66"/>
      <c r="VC54" s="66"/>
      <c r="VD54" s="66"/>
      <c r="VE54" s="66"/>
      <c r="VF54" s="66"/>
      <c r="VG54" s="66"/>
      <c r="VH54" s="66"/>
      <c r="VI54" s="66"/>
      <c r="VJ54" s="66"/>
      <c r="VK54" s="66"/>
      <c r="VL54" s="66"/>
      <c r="VM54" s="66"/>
      <c r="VN54" s="66"/>
      <c r="VO54" s="66"/>
      <c r="VP54" s="66"/>
      <c r="VQ54" s="66"/>
      <c r="VR54" s="66"/>
      <c r="VS54" s="66"/>
      <c r="VT54" s="66"/>
      <c r="VU54" s="66"/>
      <c r="VV54" s="66"/>
      <c r="VW54" s="66"/>
      <c r="VX54" s="66"/>
      <c r="VY54" s="66"/>
      <c r="VZ54" s="66"/>
      <c r="WA54" s="66"/>
      <c r="WB54" s="66"/>
      <c r="WC54" s="66"/>
      <c r="WD54" s="66"/>
      <c r="WE54" s="66"/>
      <c r="WF54" s="66"/>
      <c r="WG54" s="66"/>
      <c r="WH54" s="66"/>
      <c r="WI54" s="66"/>
      <c r="WJ54" s="66"/>
      <c r="WK54" s="66"/>
      <c r="WL54" s="66"/>
      <c r="WM54" s="66"/>
      <c r="WN54" s="66"/>
      <c r="WO54" s="66"/>
      <c r="WP54" s="66"/>
      <c r="WQ54" s="66"/>
      <c r="WR54" s="66"/>
      <c r="WS54" s="66"/>
      <c r="WT54" s="66"/>
      <c r="WU54" s="66"/>
      <c r="WV54" s="66"/>
      <c r="WW54" s="66"/>
      <c r="WX54" s="66"/>
      <c r="WY54" s="66"/>
      <c r="WZ54" s="66"/>
      <c r="XA54" s="66"/>
      <c r="XB54" s="66"/>
      <c r="XC54" s="66"/>
      <c r="XD54" s="66"/>
      <c r="XE54" s="66"/>
      <c r="XF54" s="66"/>
      <c r="XG54" s="66"/>
      <c r="XH54" s="66"/>
      <c r="XI54" s="66"/>
      <c r="XJ54" s="66"/>
      <c r="XK54" s="66"/>
      <c r="XL54" s="66"/>
      <c r="XM54" s="66"/>
      <c r="XN54" s="66"/>
      <c r="XO54" s="66"/>
      <c r="XP54" s="66"/>
      <c r="XQ54" s="66"/>
      <c r="XR54" s="66"/>
      <c r="XS54" s="66"/>
      <c r="XT54" s="66"/>
      <c r="XU54" s="66"/>
      <c r="XV54" s="66"/>
      <c r="XW54" s="66"/>
      <c r="XX54" s="66"/>
      <c r="XY54" s="66"/>
      <c r="XZ54" s="66"/>
      <c r="YA54" s="66"/>
      <c r="YB54" s="66"/>
      <c r="YC54" s="66"/>
      <c r="YD54" s="66"/>
      <c r="YE54" s="66"/>
      <c r="YF54" s="66"/>
      <c r="YG54" s="66"/>
      <c r="YH54" s="66"/>
      <c r="YI54" s="66"/>
      <c r="YJ54" s="66"/>
      <c r="YK54" s="66"/>
      <c r="YL54" s="66"/>
      <c r="YM54" s="66"/>
      <c r="YN54" s="66"/>
      <c r="YO54" s="66"/>
      <c r="YP54" s="66"/>
      <c r="YQ54" s="66"/>
      <c r="YR54" s="66"/>
      <c r="YS54" s="66"/>
      <c r="YT54" s="66"/>
      <c r="YU54" s="66"/>
      <c r="YV54" s="66"/>
      <c r="YW54" s="66"/>
      <c r="YX54" s="66"/>
      <c r="YY54" s="66"/>
      <c r="YZ54" s="66"/>
      <c r="ZA54" s="66"/>
      <c r="ZB54" s="66"/>
      <c r="ZC54" s="66"/>
      <c r="ZD54" s="66"/>
      <c r="ZE54" s="66"/>
      <c r="ZF54" s="66"/>
      <c r="ZG54" s="66"/>
      <c r="ZH54" s="66"/>
      <c r="ZI54" s="66"/>
      <c r="ZJ54" s="66"/>
      <c r="ZK54" s="66"/>
      <c r="ZL54" s="66"/>
      <c r="ZM54" s="66"/>
      <c r="ZN54" s="66"/>
      <c r="ZO54" s="66"/>
      <c r="ZP54" s="66"/>
      <c r="ZQ54" s="66"/>
      <c r="ZR54" s="66"/>
      <c r="ZS54" s="66"/>
      <c r="ZT54" s="66"/>
      <c r="ZU54" s="66"/>
      <c r="ZV54" s="66"/>
      <c r="ZW54" s="66"/>
      <c r="ZX54" s="66"/>
      <c r="ZY54" s="66"/>
      <c r="ZZ54" s="66"/>
      <c r="AAA54" s="66"/>
      <c r="AAB54" s="66"/>
      <c r="AAC54" s="66"/>
      <c r="AAD54" s="66"/>
      <c r="AAE54" s="66"/>
      <c r="AAF54" s="66"/>
      <c r="AAG54" s="66"/>
      <c r="AAH54" s="66"/>
      <c r="AAI54" s="66"/>
      <c r="AAJ54" s="66"/>
      <c r="AAK54" s="66"/>
      <c r="AAL54" s="66"/>
      <c r="AAM54" s="66"/>
      <c r="AAN54" s="66"/>
      <c r="AAO54" s="66"/>
      <c r="AAP54" s="66"/>
      <c r="AAQ54" s="66"/>
      <c r="AAR54" s="66"/>
      <c r="AAS54" s="66"/>
      <c r="AAT54" s="66"/>
      <c r="AAU54" s="66"/>
      <c r="AAV54" s="66"/>
      <c r="AAW54" s="66"/>
      <c r="AAX54" s="66"/>
      <c r="AAY54" s="66"/>
      <c r="AAZ54" s="66"/>
      <c r="ABA54" s="66"/>
      <c r="ABB54" s="66"/>
      <c r="ABC54" s="66"/>
      <c r="ABD54" s="66"/>
      <c r="ABE54" s="66"/>
      <c r="ABF54" s="66"/>
      <c r="ABG54" s="66"/>
      <c r="ABH54" s="66"/>
      <c r="ABI54" s="66"/>
      <c r="ABJ54" s="66"/>
      <c r="ABK54" s="66"/>
      <c r="ABL54" s="66"/>
      <c r="ABM54" s="66"/>
      <c r="ABN54" s="66"/>
      <c r="ABO54" s="66"/>
      <c r="ABP54" s="66"/>
      <c r="ABQ54" s="66"/>
      <c r="ABR54" s="66"/>
      <c r="ABS54" s="66"/>
      <c r="ABT54" s="66"/>
      <c r="ABU54" s="66"/>
      <c r="ABV54" s="66"/>
      <c r="ABW54" s="66"/>
      <c r="ABX54" s="66"/>
      <c r="ABY54" s="66"/>
      <c r="ABZ54" s="66"/>
      <c r="ACA54" s="66"/>
      <c r="ACB54" s="66"/>
      <c r="ACC54" s="66"/>
      <c r="ACD54" s="66"/>
      <c r="ACE54" s="66"/>
      <c r="ACF54" s="66"/>
      <c r="ACG54" s="66"/>
      <c r="ACH54" s="66"/>
      <c r="ACI54" s="66"/>
      <c r="ACJ54" s="66"/>
      <c r="ACK54" s="66"/>
      <c r="ACL54" s="66"/>
      <c r="ACM54" s="66"/>
      <c r="ACN54" s="66"/>
      <c r="ACO54" s="66"/>
      <c r="ACP54" s="66"/>
      <c r="ACQ54" s="66"/>
      <c r="ACR54" s="66"/>
      <c r="ACS54" s="66"/>
      <c r="ACT54" s="66"/>
      <c r="ACU54" s="66"/>
      <c r="ACV54" s="66"/>
      <c r="ACW54" s="66"/>
      <c r="ACX54" s="66"/>
      <c r="ACY54" s="66"/>
      <c r="ACZ54" s="66"/>
      <c r="ADA54" s="66"/>
      <c r="ADB54" s="66"/>
    </row>
    <row r="55" spans="1:782" s="96" customFormat="1" x14ac:dyDescent="0.15">
      <c r="A55" s="66"/>
      <c r="B55" s="66"/>
      <c r="C55" s="94"/>
      <c r="E55" s="97"/>
      <c r="F55" s="97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  <c r="IH55" s="66"/>
      <c r="II55" s="66"/>
      <c r="IJ55" s="66"/>
      <c r="IK55" s="66"/>
      <c r="IL55" s="66"/>
      <c r="IM55" s="66"/>
      <c r="IN55" s="66"/>
      <c r="IO55" s="66"/>
      <c r="IP55" s="66"/>
      <c r="IQ55" s="66"/>
      <c r="IR55" s="66"/>
      <c r="IS55" s="66"/>
      <c r="IT55" s="66"/>
      <c r="IU55" s="66"/>
      <c r="IV55" s="66"/>
      <c r="IW55" s="66"/>
      <c r="IX55" s="66"/>
      <c r="IY55" s="66"/>
      <c r="IZ55" s="66"/>
      <c r="JA55" s="66"/>
      <c r="JB55" s="66"/>
      <c r="JC55" s="66"/>
      <c r="JD55" s="66"/>
      <c r="JE55" s="66"/>
      <c r="JF55" s="66"/>
      <c r="JG55" s="66"/>
      <c r="JH55" s="66"/>
      <c r="JI55" s="66"/>
      <c r="JJ55" s="66"/>
      <c r="JK55" s="66"/>
      <c r="JL55" s="66"/>
      <c r="JM55" s="66"/>
      <c r="JN55" s="66"/>
      <c r="JO55" s="66"/>
      <c r="JP55" s="66"/>
      <c r="JQ55" s="66"/>
      <c r="JR55" s="66"/>
      <c r="JS55" s="66"/>
      <c r="JT55" s="66"/>
      <c r="JU55" s="66"/>
      <c r="JV55" s="66"/>
      <c r="JW55" s="66"/>
      <c r="JX55" s="66"/>
      <c r="JY55" s="66"/>
      <c r="JZ55" s="66"/>
      <c r="KA55" s="66"/>
      <c r="KB55" s="66"/>
      <c r="KC55" s="66"/>
      <c r="KD55" s="66"/>
      <c r="KE55" s="66"/>
      <c r="KF55" s="66"/>
      <c r="KG55" s="66"/>
      <c r="KH55" s="66"/>
      <c r="KI55" s="66"/>
      <c r="KJ55" s="66"/>
      <c r="KK55" s="66"/>
      <c r="KL55" s="66"/>
      <c r="KM55" s="66"/>
      <c r="KN55" s="66"/>
      <c r="KO55" s="66"/>
      <c r="KP55" s="66"/>
      <c r="KQ55" s="66"/>
      <c r="KR55" s="66"/>
      <c r="KS55" s="66"/>
      <c r="KT55" s="66"/>
      <c r="KU55" s="66"/>
      <c r="KV55" s="66"/>
      <c r="KW55" s="66"/>
      <c r="KX55" s="66"/>
      <c r="KY55" s="66"/>
      <c r="KZ55" s="66"/>
      <c r="LA55" s="66"/>
      <c r="LB55" s="66"/>
      <c r="LC55" s="66"/>
      <c r="LD55" s="66"/>
      <c r="LE55" s="66"/>
      <c r="LF55" s="66"/>
      <c r="LG55" s="66"/>
      <c r="LH55" s="66"/>
      <c r="LI55" s="66"/>
      <c r="LJ55" s="66"/>
      <c r="LK55" s="66"/>
      <c r="LL55" s="66"/>
      <c r="LM55" s="66"/>
      <c r="LN55" s="66"/>
      <c r="LO55" s="66"/>
      <c r="LP55" s="66"/>
      <c r="LQ55" s="66"/>
      <c r="LR55" s="66"/>
      <c r="LS55" s="66"/>
      <c r="LT55" s="66"/>
      <c r="LU55" s="66"/>
      <c r="LV55" s="66"/>
      <c r="LW55" s="66"/>
      <c r="LX55" s="66"/>
      <c r="LY55" s="66"/>
      <c r="LZ55" s="66"/>
      <c r="MA55" s="66"/>
      <c r="MB55" s="66"/>
      <c r="MC55" s="66"/>
      <c r="MD55" s="66"/>
      <c r="ME55" s="66"/>
      <c r="MF55" s="66"/>
      <c r="MG55" s="66"/>
      <c r="MH55" s="66"/>
      <c r="MI55" s="66"/>
      <c r="MJ55" s="66"/>
      <c r="MK55" s="66"/>
      <c r="ML55" s="66"/>
      <c r="MM55" s="66"/>
      <c r="MN55" s="66"/>
      <c r="MO55" s="66"/>
      <c r="MP55" s="66"/>
      <c r="MQ55" s="66"/>
      <c r="MR55" s="66"/>
      <c r="MS55" s="66"/>
      <c r="MT55" s="66"/>
      <c r="MU55" s="66"/>
      <c r="MV55" s="66"/>
      <c r="MW55" s="66"/>
      <c r="MX55" s="66"/>
      <c r="MY55" s="66"/>
      <c r="MZ55" s="66"/>
      <c r="NA55" s="66"/>
      <c r="NB55" s="66"/>
      <c r="NC55" s="66"/>
      <c r="ND55" s="66"/>
      <c r="NE55" s="66"/>
      <c r="NF55" s="66"/>
      <c r="NG55" s="66"/>
      <c r="NH55" s="66"/>
      <c r="NI55" s="66"/>
      <c r="NJ55" s="66"/>
      <c r="NK55" s="66"/>
      <c r="NL55" s="66"/>
      <c r="NM55" s="66"/>
      <c r="NN55" s="66"/>
      <c r="NO55" s="66"/>
      <c r="NP55" s="66"/>
      <c r="NQ55" s="66"/>
      <c r="NR55" s="66"/>
      <c r="NS55" s="66"/>
      <c r="NT55" s="66"/>
      <c r="NU55" s="66"/>
      <c r="NV55" s="66"/>
      <c r="NW55" s="66"/>
      <c r="NX55" s="66"/>
      <c r="NY55" s="66"/>
      <c r="NZ55" s="66"/>
      <c r="OA55" s="66"/>
      <c r="OB55" s="66"/>
      <c r="OC55" s="66"/>
      <c r="OD55" s="66"/>
      <c r="OE55" s="66"/>
      <c r="OF55" s="66"/>
      <c r="OG55" s="66"/>
      <c r="OH55" s="66"/>
      <c r="OI55" s="66"/>
      <c r="OJ55" s="66"/>
      <c r="OK55" s="66"/>
      <c r="OL55" s="66"/>
      <c r="OM55" s="66"/>
      <c r="ON55" s="66"/>
      <c r="OO55" s="66"/>
      <c r="OP55" s="66"/>
      <c r="OQ55" s="66"/>
      <c r="OR55" s="66"/>
      <c r="OS55" s="66"/>
      <c r="OT55" s="66"/>
      <c r="OU55" s="66"/>
      <c r="OV55" s="66"/>
      <c r="OW55" s="66"/>
      <c r="OX55" s="66"/>
      <c r="OY55" s="66"/>
      <c r="OZ55" s="66"/>
      <c r="PA55" s="66"/>
      <c r="PB55" s="66"/>
      <c r="PC55" s="66"/>
      <c r="PD55" s="66"/>
      <c r="PE55" s="66"/>
      <c r="PF55" s="66"/>
      <c r="PG55" s="66"/>
      <c r="PH55" s="66"/>
      <c r="PI55" s="66"/>
      <c r="PJ55" s="66"/>
      <c r="PK55" s="66"/>
      <c r="PL55" s="66"/>
      <c r="PM55" s="66"/>
      <c r="PN55" s="66"/>
      <c r="PO55" s="66"/>
      <c r="PP55" s="66"/>
      <c r="PQ55" s="66"/>
      <c r="PR55" s="66"/>
      <c r="PS55" s="66"/>
      <c r="PT55" s="66"/>
      <c r="PU55" s="66"/>
      <c r="PV55" s="66"/>
      <c r="PW55" s="66"/>
      <c r="PX55" s="66"/>
      <c r="PY55" s="66"/>
      <c r="PZ55" s="66"/>
      <c r="QA55" s="66"/>
      <c r="QB55" s="66"/>
      <c r="QC55" s="66"/>
      <c r="QD55" s="66"/>
      <c r="QE55" s="66"/>
      <c r="QF55" s="66"/>
      <c r="QG55" s="66"/>
      <c r="QH55" s="66"/>
      <c r="QI55" s="66"/>
      <c r="QJ55" s="66"/>
      <c r="QK55" s="66"/>
      <c r="QL55" s="66"/>
      <c r="QM55" s="66"/>
      <c r="QN55" s="66"/>
      <c r="QO55" s="66"/>
      <c r="QP55" s="66"/>
      <c r="QQ55" s="66"/>
      <c r="QR55" s="66"/>
      <c r="QS55" s="66"/>
      <c r="QT55" s="66"/>
      <c r="QU55" s="66"/>
      <c r="QV55" s="66"/>
      <c r="QW55" s="66"/>
      <c r="QX55" s="66"/>
      <c r="QY55" s="66"/>
      <c r="QZ55" s="66"/>
      <c r="RA55" s="66"/>
      <c r="RB55" s="66"/>
      <c r="RC55" s="66"/>
      <c r="RD55" s="66"/>
      <c r="RE55" s="66"/>
      <c r="RF55" s="66"/>
      <c r="RG55" s="66"/>
      <c r="RH55" s="66"/>
      <c r="RI55" s="66"/>
      <c r="RJ55" s="66"/>
      <c r="RK55" s="66"/>
      <c r="RL55" s="66"/>
      <c r="RM55" s="66"/>
      <c r="RN55" s="66"/>
      <c r="RO55" s="66"/>
      <c r="RP55" s="66"/>
      <c r="RQ55" s="66"/>
      <c r="RR55" s="66"/>
      <c r="RS55" s="66"/>
      <c r="RT55" s="66"/>
      <c r="RU55" s="66"/>
      <c r="RV55" s="66"/>
      <c r="RW55" s="66"/>
      <c r="RX55" s="66"/>
      <c r="RY55" s="66"/>
      <c r="RZ55" s="66"/>
      <c r="SA55" s="66"/>
      <c r="SB55" s="66"/>
      <c r="SC55" s="66"/>
      <c r="SD55" s="66"/>
      <c r="SE55" s="66"/>
      <c r="SF55" s="66"/>
      <c r="SG55" s="66"/>
      <c r="SH55" s="66"/>
      <c r="SI55" s="66"/>
      <c r="SJ55" s="66"/>
      <c r="SK55" s="66"/>
      <c r="SL55" s="66"/>
      <c r="SM55" s="66"/>
      <c r="SN55" s="66"/>
      <c r="SO55" s="66"/>
      <c r="SP55" s="66"/>
      <c r="SQ55" s="66"/>
      <c r="SR55" s="66"/>
      <c r="SS55" s="66"/>
      <c r="ST55" s="66"/>
      <c r="SU55" s="66"/>
      <c r="SV55" s="66"/>
      <c r="SW55" s="66"/>
      <c r="SX55" s="66"/>
      <c r="SY55" s="66"/>
      <c r="SZ55" s="66"/>
      <c r="TA55" s="66"/>
      <c r="TB55" s="66"/>
      <c r="TC55" s="66"/>
      <c r="TD55" s="66"/>
      <c r="TE55" s="66"/>
      <c r="TF55" s="66"/>
      <c r="TG55" s="66"/>
      <c r="TH55" s="66"/>
      <c r="TI55" s="66"/>
      <c r="TJ55" s="66"/>
      <c r="TK55" s="66"/>
      <c r="TL55" s="66"/>
      <c r="TM55" s="66"/>
      <c r="TN55" s="66"/>
      <c r="TO55" s="66"/>
      <c r="TP55" s="66"/>
      <c r="TQ55" s="66"/>
      <c r="TR55" s="66"/>
      <c r="TS55" s="66"/>
      <c r="TT55" s="66"/>
      <c r="TU55" s="66"/>
      <c r="TV55" s="66"/>
      <c r="TW55" s="66"/>
      <c r="TX55" s="66"/>
      <c r="TY55" s="66"/>
      <c r="TZ55" s="66"/>
      <c r="UA55" s="66"/>
      <c r="UB55" s="66"/>
      <c r="UC55" s="66"/>
      <c r="UD55" s="66"/>
      <c r="UE55" s="66"/>
      <c r="UF55" s="66"/>
      <c r="UG55" s="66"/>
      <c r="UH55" s="66"/>
      <c r="UI55" s="66"/>
      <c r="UJ55" s="66"/>
      <c r="UK55" s="66"/>
      <c r="UL55" s="66"/>
      <c r="UM55" s="66"/>
      <c r="UN55" s="66"/>
      <c r="UO55" s="66"/>
      <c r="UP55" s="66"/>
      <c r="UQ55" s="66"/>
      <c r="UR55" s="66"/>
      <c r="US55" s="66"/>
      <c r="UT55" s="66"/>
      <c r="UU55" s="66"/>
      <c r="UV55" s="66"/>
      <c r="UW55" s="66"/>
      <c r="UX55" s="66"/>
      <c r="UY55" s="66"/>
      <c r="UZ55" s="66"/>
      <c r="VA55" s="66"/>
      <c r="VB55" s="66"/>
      <c r="VC55" s="66"/>
      <c r="VD55" s="66"/>
      <c r="VE55" s="66"/>
      <c r="VF55" s="66"/>
      <c r="VG55" s="66"/>
      <c r="VH55" s="66"/>
      <c r="VI55" s="66"/>
      <c r="VJ55" s="66"/>
      <c r="VK55" s="66"/>
      <c r="VL55" s="66"/>
      <c r="VM55" s="66"/>
      <c r="VN55" s="66"/>
      <c r="VO55" s="66"/>
      <c r="VP55" s="66"/>
      <c r="VQ55" s="66"/>
      <c r="VR55" s="66"/>
      <c r="VS55" s="66"/>
      <c r="VT55" s="66"/>
      <c r="VU55" s="66"/>
      <c r="VV55" s="66"/>
      <c r="VW55" s="66"/>
      <c r="VX55" s="66"/>
      <c r="VY55" s="66"/>
      <c r="VZ55" s="66"/>
      <c r="WA55" s="66"/>
      <c r="WB55" s="66"/>
      <c r="WC55" s="66"/>
      <c r="WD55" s="66"/>
      <c r="WE55" s="66"/>
      <c r="WF55" s="66"/>
      <c r="WG55" s="66"/>
      <c r="WH55" s="66"/>
      <c r="WI55" s="66"/>
      <c r="WJ55" s="66"/>
      <c r="WK55" s="66"/>
      <c r="WL55" s="66"/>
      <c r="WM55" s="66"/>
      <c r="WN55" s="66"/>
      <c r="WO55" s="66"/>
      <c r="WP55" s="66"/>
      <c r="WQ55" s="66"/>
      <c r="WR55" s="66"/>
      <c r="WS55" s="66"/>
      <c r="WT55" s="66"/>
      <c r="WU55" s="66"/>
      <c r="WV55" s="66"/>
      <c r="WW55" s="66"/>
      <c r="WX55" s="66"/>
      <c r="WY55" s="66"/>
      <c r="WZ55" s="66"/>
      <c r="XA55" s="66"/>
      <c r="XB55" s="66"/>
      <c r="XC55" s="66"/>
      <c r="XD55" s="66"/>
      <c r="XE55" s="66"/>
      <c r="XF55" s="66"/>
      <c r="XG55" s="66"/>
      <c r="XH55" s="66"/>
      <c r="XI55" s="66"/>
      <c r="XJ55" s="66"/>
      <c r="XK55" s="66"/>
      <c r="XL55" s="66"/>
      <c r="XM55" s="66"/>
      <c r="XN55" s="66"/>
      <c r="XO55" s="66"/>
      <c r="XP55" s="66"/>
      <c r="XQ55" s="66"/>
      <c r="XR55" s="66"/>
      <c r="XS55" s="66"/>
      <c r="XT55" s="66"/>
      <c r="XU55" s="66"/>
      <c r="XV55" s="66"/>
      <c r="XW55" s="66"/>
      <c r="XX55" s="66"/>
      <c r="XY55" s="66"/>
      <c r="XZ55" s="66"/>
      <c r="YA55" s="66"/>
      <c r="YB55" s="66"/>
      <c r="YC55" s="66"/>
      <c r="YD55" s="66"/>
      <c r="YE55" s="66"/>
      <c r="YF55" s="66"/>
      <c r="YG55" s="66"/>
      <c r="YH55" s="66"/>
      <c r="YI55" s="66"/>
      <c r="YJ55" s="66"/>
      <c r="YK55" s="66"/>
      <c r="YL55" s="66"/>
      <c r="YM55" s="66"/>
      <c r="YN55" s="66"/>
      <c r="YO55" s="66"/>
      <c r="YP55" s="66"/>
      <c r="YQ55" s="66"/>
      <c r="YR55" s="66"/>
      <c r="YS55" s="66"/>
      <c r="YT55" s="66"/>
      <c r="YU55" s="66"/>
      <c r="YV55" s="66"/>
      <c r="YW55" s="66"/>
      <c r="YX55" s="66"/>
      <c r="YY55" s="66"/>
      <c r="YZ55" s="66"/>
      <c r="ZA55" s="66"/>
      <c r="ZB55" s="66"/>
      <c r="ZC55" s="66"/>
      <c r="ZD55" s="66"/>
      <c r="ZE55" s="66"/>
      <c r="ZF55" s="66"/>
      <c r="ZG55" s="66"/>
      <c r="ZH55" s="66"/>
      <c r="ZI55" s="66"/>
      <c r="ZJ55" s="66"/>
      <c r="ZK55" s="66"/>
      <c r="ZL55" s="66"/>
      <c r="ZM55" s="66"/>
      <c r="ZN55" s="66"/>
      <c r="ZO55" s="66"/>
      <c r="ZP55" s="66"/>
      <c r="ZQ55" s="66"/>
      <c r="ZR55" s="66"/>
      <c r="ZS55" s="66"/>
      <c r="ZT55" s="66"/>
      <c r="ZU55" s="66"/>
      <c r="ZV55" s="66"/>
      <c r="ZW55" s="66"/>
      <c r="ZX55" s="66"/>
      <c r="ZY55" s="66"/>
      <c r="ZZ55" s="66"/>
      <c r="AAA55" s="66"/>
      <c r="AAB55" s="66"/>
      <c r="AAC55" s="66"/>
      <c r="AAD55" s="66"/>
      <c r="AAE55" s="66"/>
      <c r="AAF55" s="66"/>
      <c r="AAG55" s="66"/>
      <c r="AAH55" s="66"/>
      <c r="AAI55" s="66"/>
      <c r="AAJ55" s="66"/>
      <c r="AAK55" s="66"/>
      <c r="AAL55" s="66"/>
      <c r="AAM55" s="66"/>
      <c r="AAN55" s="66"/>
      <c r="AAO55" s="66"/>
      <c r="AAP55" s="66"/>
      <c r="AAQ55" s="66"/>
      <c r="AAR55" s="66"/>
      <c r="AAS55" s="66"/>
      <c r="AAT55" s="66"/>
      <c r="AAU55" s="66"/>
      <c r="AAV55" s="66"/>
      <c r="AAW55" s="66"/>
      <c r="AAX55" s="66"/>
      <c r="AAY55" s="66"/>
      <c r="AAZ55" s="66"/>
      <c r="ABA55" s="66"/>
      <c r="ABB55" s="66"/>
      <c r="ABC55" s="66"/>
      <c r="ABD55" s="66"/>
      <c r="ABE55" s="66"/>
      <c r="ABF55" s="66"/>
      <c r="ABG55" s="66"/>
      <c r="ABH55" s="66"/>
      <c r="ABI55" s="66"/>
      <c r="ABJ55" s="66"/>
      <c r="ABK55" s="66"/>
      <c r="ABL55" s="66"/>
      <c r="ABM55" s="66"/>
      <c r="ABN55" s="66"/>
      <c r="ABO55" s="66"/>
      <c r="ABP55" s="66"/>
      <c r="ABQ55" s="66"/>
      <c r="ABR55" s="66"/>
      <c r="ABS55" s="66"/>
      <c r="ABT55" s="66"/>
      <c r="ABU55" s="66"/>
      <c r="ABV55" s="66"/>
      <c r="ABW55" s="66"/>
      <c r="ABX55" s="66"/>
      <c r="ABY55" s="66"/>
      <c r="ABZ55" s="66"/>
      <c r="ACA55" s="66"/>
      <c r="ACB55" s="66"/>
      <c r="ACC55" s="66"/>
      <c r="ACD55" s="66"/>
      <c r="ACE55" s="66"/>
      <c r="ACF55" s="66"/>
      <c r="ACG55" s="66"/>
      <c r="ACH55" s="66"/>
      <c r="ACI55" s="66"/>
      <c r="ACJ55" s="66"/>
      <c r="ACK55" s="66"/>
      <c r="ACL55" s="66"/>
      <c r="ACM55" s="66"/>
      <c r="ACN55" s="66"/>
      <c r="ACO55" s="66"/>
      <c r="ACP55" s="66"/>
      <c r="ACQ55" s="66"/>
      <c r="ACR55" s="66"/>
      <c r="ACS55" s="66"/>
      <c r="ACT55" s="66"/>
      <c r="ACU55" s="66"/>
      <c r="ACV55" s="66"/>
      <c r="ACW55" s="66"/>
      <c r="ACX55" s="66"/>
      <c r="ACY55" s="66"/>
      <c r="ACZ55" s="66"/>
      <c r="ADA55" s="66"/>
      <c r="ADB55" s="66"/>
    </row>
    <row r="56" spans="1:782" s="96" customFormat="1" x14ac:dyDescent="0.15">
      <c r="A56" s="66"/>
      <c r="B56" s="66"/>
      <c r="C56" s="94"/>
      <c r="E56" s="97"/>
      <c r="F56" s="97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  <c r="IH56" s="66"/>
      <c r="II56" s="66"/>
      <c r="IJ56" s="66"/>
      <c r="IK56" s="66"/>
      <c r="IL56" s="66"/>
      <c r="IM56" s="66"/>
      <c r="IN56" s="66"/>
      <c r="IO56" s="66"/>
      <c r="IP56" s="66"/>
      <c r="IQ56" s="66"/>
      <c r="IR56" s="66"/>
      <c r="IS56" s="66"/>
      <c r="IT56" s="66"/>
      <c r="IU56" s="66"/>
      <c r="IV56" s="66"/>
      <c r="IW56" s="66"/>
      <c r="IX56" s="66"/>
      <c r="IY56" s="66"/>
      <c r="IZ56" s="66"/>
      <c r="JA56" s="66"/>
      <c r="JB56" s="66"/>
      <c r="JC56" s="66"/>
      <c r="JD56" s="66"/>
      <c r="JE56" s="66"/>
      <c r="JF56" s="66"/>
      <c r="JG56" s="66"/>
      <c r="JH56" s="66"/>
      <c r="JI56" s="66"/>
      <c r="JJ56" s="66"/>
      <c r="JK56" s="66"/>
      <c r="JL56" s="66"/>
      <c r="JM56" s="66"/>
      <c r="JN56" s="66"/>
      <c r="JO56" s="66"/>
      <c r="JP56" s="66"/>
      <c r="JQ56" s="66"/>
      <c r="JR56" s="66"/>
      <c r="JS56" s="66"/>
      <c r="JT56" s="66"/>
      <c r="JU56" s="66"/>
      <c r="JV56" s="66"/>
      <c r="JW56" s="66"/>
      <c r="JX56" s="66"/>
      <c r="JY56" s="66"/>
      <c r="JZ56" s="66"/>
      <c r="KA56" s="66"/>
      <c r="KB56" s="66"/>
      <c r="KC56" s="66"/>
      <c r="KD56" s="66"/>
      <c r="KE56" s="66"/>
      <c r="KF56" s="66"/>
      <c r="KG56" s="66"/>
      <c r="KH56" s="66"/>
      <c r="KI56" s="66"/>
      <c r="KJ56" s="66"/>
      <c r="KK56" s="66"/>
      <c r="KL56" s="66"/>
      <c r="KM56" s="66"/>
      <c r="KN56" s="66"/>
      <c r="KO56" s="66"/>
      <c r="KP56" s="66"/>
      <c r="KQ56" s="66"/>
      <c r="KR56" s="66"/>
      <c r="KS56" s="66"/>
      <c r="KT56" s="66"/>
      <c r="KU56" s="66"/>
      <c r="KV56" s="66"/>
      <c r="KW56" s="66"/>
      <c r="KX56" s="66"/>
      <c r="KY56" s="66"/>
      <c r="KZ56" s="66"/>
      <c r="LA56" s="66"/>
      <c r="LB56" s="66"/>
      <c r="LC56" s="66"/>
      <c r="LD56" s="66"/>
      <c r="LE56" s="66"/>
      <c r="LF56" s="66"/>
      <c r="LG56" s="66"/>
      <c r="LH56" s="66"/>
      <c r="LI56" s="66"/>
      <c r="LJ56" s="66"/>
      <c r="LK56" s="66"/>
      <c r="LL56" s="66"/>
      <c r="LM56" s="66"/>
      <c r="LN56" s="66"/>
      <c r="LO56" s="66"/>
      <c r="LP56" s="66"/>
      <c r="LQ56" s="66"/>
      <c r="LR56" s="66"/>
      <c r="LS56" s="66"/>
      <c r="LT56" s="66"/>
      <c r="LU56" s="66"/>
      <c r="LV56" s="66"/>
      <c r="LW56" s="66"/>
      <c r="LX56" s="66"/>
      <c r="LY56" s="66"/>
      <c r="LZ56" s="66"/>
      <c r="MA56" s="66"/>
      <c r="MB56" s="66"/>
      <c r="MC56" s="66"/>
      <c r="MD56" s="66"/>
      <c r="ME56" s="66"/>
      <c r="MF56" s="66"/>
      <c r="MG56" s="66"/>
      <c r="MH56" s="66"/>
      <c r="MI56" s="66"/>
      <c r="MJ56" s="66"/>
      <c r="MK56" s="66"/>
      <c r="ML56" s="66"/>
      <c r="MM56" s="66"/>
      <c r="MN56" s="66"/>
      <c r="MO56" s="66"/>
      <c r="MP56" s="66"/>
      <c r="MQ56" s="66"/>
      <c r="MR56" s="66"/>
      <c r="MS56" s="66"/>
      <c r="MT56" s="66"/>
      <c r="MU56" s="66"/>
      <c r="MV56" s="66"/>
      <c r="MW56" s="66"/>
      <c r="MX56" s="66"/>
      <c r="MY56" s="66"/>
      <c r="MZ56" s="66"/>
      <c r="NA56" s="66"/>
      <c r="NB56" s="66"/>
      <c r="NC56" s="66"/>
      <c r="ND56" s="66"/>
      <c r="NE56" s="66"/>
      <c r="NF56" s="66"/>
      <c r="NG56" s="66"/>
      <c r="NH56" s="66"/>
      <c r="NI56" s="66"/>
      <c r="NJ56" s="66"/>
      <c r="NK56" s="66"/>
      <c r="NL56" s="66"/>
      <c r="NM56" s="66"/>
      <c r="NN56" s="66"/>
      <c r="NO56" s="66"/>
      <c r="NP56" s="66"/>
      <c r="NQ56" s="66"/>
      <c r="NR56" s="66"/>
      <c r="NS56" s="66"/>
      <c r="NT56" s="66"/>
      <c r="NU56" s="66"/>
      <c r="NV56" s="66"/>
      <c r="NW56" s="66"/>
      <c r="NX56" s="66"/>
      <c r="NY56" s="66"/>
      <c r="NZ56" s="66"/>
      <c r="OA56" s="66"/>
      <c r="OB56" s="66"/>
      <c r="OC56" s="66"/>
      <c r="OD56" s="66"/>
      <c r="OE56" s="66"/>
      <c r="OF56" s="66"/>
      <c r="OG56" s="66"/>
      <c r="OH56" s="66"/>
      <c r="OI56" s="66"/>
      <c r="OJ56" s="66"/>
      <c r="OK56" s="66"/>
      <c r="OL56" s="66"/>
      <c r="OM56" s="66"/>
      <c r="ON56" s="66"/>
      <c r="OO56" s="66"/>
      <c r="OP56" s="66"/>
      <c r="OQ56" s="66"/>
      <c r="OR56" s="66"/>
      <c r="OS56" s="66"/>
      <c r="OT56" s="66"/>
      <c r="OU56" s="66"/>
      <c r="OV56" s="66"/>
      <c r="OW56" s="66"/>
      <c r="OX56" s="66"/>
      <c r="OY56" s="66"/>
      <c r="OZ56" s="66"/>
      <c r="PA56" s="66"/>
      <c r="PB56" s="66"/>
      <c r="PC56" s="66"/>
      <c r="PD56" s="66"/>
      <c r="PE56" s="66"/>
      <c r="PF56" s="66"/>
      <c r="PG56" s="66"/>
      <c r="PH56" s="66"/>
      <c r="PI56" s="66"/>
      <c r="PJ56" s="66"/>
      <c r="PK56" s="66"/>
      <c r="PL56" s="66"/>
      <c r="PM56" s="66"/>
      <c r="PN56" s="66"/>
      <c r="PO56" s="66"/>
      <c r="PP56" s="66"/>
      <c r="PQ56" s="66"/>
      <c r="PR56" s="66"/>
      <c r="PS56" s="66"/>
      <c r="PT56" s="66"/>
      <c r="PU56" s="66"/>
      <c r="PV56" s="66"/>
      <c r="PW56" s="66"/>
      <c r="PX56" s="66"/>
      <c r="PY56" s="66"/>
      <c r="PZ56" s="66"/>
      <c r="QA56" s="66"/>
      <c r="QB56" s="66"/>
      <c r="QC56" s="66"/>
      <c r="QD56" s="66"/>
      <c r="QE56" s="66"/>
      <c r="QF56" s="66"/>
      <c r="QG56" s="66"/>
      <c r="QH56" s="66"/>
      <c r="QI56" s="66"/>
      <c r="QJ56" s="66"/>
      <c r="QK56" s="66"/>
      <c r="QL56" s="66"/>
      <c r="QM56" s="66"/>
      <c r="QN56" s="66"/>
      <c r="QO56" s="66"/>
      <c r="QP56" s="66"/>
      <c r="QQ56" s="66"/>
      <c r="QR56" s="66"/>
      <c r="QS56" s="66"/>
      <c r="QT56" s="66"/>
      <c r="QU56" s="66"/>
      <c r="QV56" s="66"/>
      <c r="QW56" s="66"/>
      <c r="QX56" s="66"/>
      <c r="QY56" s="66"/>
      <c r="QZ56" s="66"/>
      <c r="RA56" s="66"/>
      <c r="RB56" s="66"/>
      <c r="RC56" s="66"/>
      <c r="RD56" s="66"/>
      <c r="RE56" s="66"/>
      <c r="RF56" s="66"/>
      <c r="RG56" s="66"/>
      <c r="RH56" s="66"/>
      <c r="RI56" s="66"/>
      <c r="RJ56" s="66"/>
      <c r="RK56" s="66"/>
      <c r="RL56" s="66"/>
      <c r="RM56" s="66"/>
      <c r="RN56" s="66"/>
      <c r="RO56" s="66"/>
      <c r="RP56" s="66"/>
      <c r="RQ56" s="66"/>
      <c r="RR56" s="66"/>
      <c r="RS56" s="66"/>
      <c r="RT56" s="66"/>
      <c r="RU56" s="66"/>
      <c r="RV56" s="66"/>
      <c r="RW56" s="66"/>
      <c r="RX56" s="66"/>
      <c r="RY56" s="66"/>
      <c r="RZ56" s="66"/>
      <c r="SA56" s="66"/>
      <c r="SB56" s="66"/>
      <c r="SC56" s="66"/>
      <c r="SD56" s="66"/>
      <c r="SE56" s="66"/>
      <c r="SF56" s="66"/>
      <c r="SG56" s="66"/>
      <c r="SH56" s="66"/>
      <c r="SI56" s="66"/>
      <c r="SJ56" s="66"/>
      <c r="SK56" s="66"/>
      <c r="SL56" s="66"/>
      <c r="SM56" s="66"/>
      <c r="SN56" s="66"/>
      <c r="SO56" s="66"/>
      <c r="SP56" s="66"/>
      <c r="SQ56" s="66"/>
      <c r="SR56" s="66"/>
      <c r="SS56" s="66"/>
      <c r="ST56" s="66"/>
      <c r="SU56" s="66"/>
      <c r="SV56" s="66"/>
      <c r="SW56" s="66"/>
      <c r="SX56" s="66"/>
      <c r="SY56" s="66"/>
      <c r="SZ56" s="66"/>
      <c r="TA56" s="66"/>
      <c r="TB56" s="66"/>
      <c r="TC56" s="66"/>
      <c r="TD56" s="66"/>
      <c r="TE56" s="66"/>
      <c r="TF56" s="66"/>
      <c r="TG56" s="66"/>
      <c r="TH56" s="66"/>
      <c r="TI56" s="66"/>
      <c r="TJ56" s="66"/>
      <c r="TK56" s="66"/>
      <c r="TL56" s="66"/>
      <c r="TM56" s="66"/>
      <c r="TN56" s="66"/>
      <c r="TO56" s="66"/>
      <c r="TP56" s="66"/>
      <c r="TQ56" s="66"/>
      <c r="TR56" s="66"/>
      <c r="TS56" s="66"/>
      <c r="TT56" s="66"/>
      <c r="TU56" s="66"/>
      <c r="TV56" s="66"/>
      <c r="TW56" s="66"/>
      <c r="TX56" s="66"/>
      <c r="TY56" s="66"/>
      <c r="TZ56" s="66"/>
      <c r="UA56" s="66"/>
      <c r="UB56" s="66"/>
      <c r="UC56" s="66"/>
      <c r="UD56" s="66"/>
      <c r="UE56" s="66"/>
      <c r="UF56" s="66"/>
      <c r="UG56" s="66"/>
      <c r="UH56" s="66"/>
      <c r="UI56" s="66"/>
      <c r="UJ56" s="66"/>
      <c r="UK56" s="66"/>
      <c r="UL56" s="66"/>
      <c r="UM56" s="66"/>
      <c r="UN56" s="66"/>
      <c r="UO56" s="66"/>
      <c r="UP56" s="66"/>
      <c r="UQ56" s="66"/>
      <c r="UR56" s="66"/>
      <c r="US56" s="66"/>
      <c r="UT56" s="66"/>
      <c r="UU56" s="66"/>
      <c r="UV56" s="66"/>
      <c r="UW56" s="66"/>
      <c r="UX56" s="66"/>
      <c r="UY56" s="66"/>
      <c r="UZ56" s="66"/>
      <c r="VA56" s="66"/>
      <c r="VB56" s="66"/>
      <c r="VC56" s="66"/>
      <c r="VD56" s="66"/>
      <c r="VE56" s="66"/>
      <c r="VF56" s="66"/>
      <c r="VG56" s="66"/>
      <c r="VH56" s="66"/>
      <c r="VI56" s="66"/>
      <c r="VJ56" s="66"/>
      <c r="VK56" s="66"/>
      <c r="VL56" s="66"/>
      <c r="VM56" s="66"/>
      <c r="VN56" s="66"/>
      <c r="VO56" s="66"/>
      <c r="VP56" s="66"/>
      <c r="VQ56" s="66"/>
      <c r="VR56" s="66"/>
      <c r="VS56" s="66"/>
      <c r="VT56" s="66"/>
      <c r="VU56" s="66"/>
      <c r="VV56" s="66"/>
      <c r="VW56" s="66"/>
      <c r="VX56" s="66"/>
      <c r="VY56" s="66"/>
      <c r="VZ56" s="66"/>
      <c r="WA56" s="66"/>
      <c r="WB56" s="66"/>
      <c r="WC56" s="66"/>
      <c r="WD56" s="66"/>
      <c r="WE56" s="66"/>
      <c r="WF56" s="66"/>
      <c r="WG56" s="66"/>
      <c r="WH56" s="66"/>
      <c r="WI56" s="66"/>
      <c r="WJ56" s="66"/>
      <c r="WK56" s="66"/>
      <c r="WL56" s="66"/>
      <c r="WM56" s="66"/>
      <c r="WN56" s="66"/>
      <c r="WO56" s="66"/>
      <c r="WP56" s="66"/>
      <c r="WQ56" s="66"/>
      <c r="WR56" s="66"/>
      <c r="WS56" s="66"/>
      <c r="WT56" s="66"/>
      <c r="WU56" s="66"/>
      <c r="WV56" s="66"/>
      <c r="WW56" s="66"/>
      <c r="WX56" s="66"/>
      <c r="WY56" s="66"/>
      <c r="WZ56" s="66"/>
      <c r="XA56" s="66"/>
      <c r="XB56" s="66"/>
      <c r="XC56" s="66"/>
      <c r="XD56" s="66"/>
      <c r="XE56" s="66"/>
      <c r="XF56" s="66"/>
      <c r="XG56" s="66"/>
      <c r="XH56" s="66"/>
      <c r="XI56" s="66"/>
      <c r="XJ56" s="66"/>
      <c r="XK56" s="66"/>
      <c r="XL56" s="66"/>
      <c r="XM56" s="66"/>
      <c r="XN56" s="66"/>
      <c r="XO56" s="66"/>
      <c r="XP56" s="66"/>
      <c r="XQ56" s="66"/>
      <c r="XR56" s="66"/>
      <c r="XS56" s="66"/>
      <c r="XT56" s="66"/>
      <c r="XU56" s="66"/>
      <c r="XV56" s="66"/>
      <c r="XW56" s="66"/>
      <c r="XX56" s="66"/>
      <c r="XY56" s="66"/>
      <c r="XZ56" s="66"/>
      <c r="YA56" s="66"/>
      <c r="YB56" s="66"/>
      <c r="YC56" s="66"/>
      <c r="YD56" s="66"/>
      <c r="YE56" s="66"/>
      <c r="YF56" s="66"/>
      <c r="YG56" s="66"/>
      <c r="YH56" s="66"/>
      <c r="YI56" s="66"/>
      <c r="YJ56" s="66"/>
      <c r="YK56" s="66"/>
      <c r="YL56" s="66"/>
      <c r="YM56" s="66"/>
      <c r="YN56" s="66"/>
      <c r="YO56" s="66"/>
      <c r="YP56" s="66"/>
      <c r="YQ56" s="66"/>
      <c r="YR56" s="66"/>
      <c r="YS56" s="66"/>
      <c r="YT56" s="66"/>
      <c r="YU56" s="66"/>
      <c r="YV56" s="66"/>
      <c r="YW56" s="66"/>
      <c r="YX56" s="66"/>
      <c r="YY56" s="66"/>
      <c r="YZ56" s="66"/>
      <c r="ZA56" s="66"/>
      <c r="ZB56" s="66"/>
      <c r="ZC56" s="66"/>
      <c r="ZD56" s="66"/>
      <c r="ZE56" s="66"/>
      <c r="ZF56" s="66"/>
      <c r="ZG56" s="66"/>
      <c r="ZH56" s="66"/>
      <c r="ZI56" s="66"/>
      <c r="ZJ56" s="66"/>
      <c r="ZK56" s="66"/>
      <c r="ZL56" s="66"/>
      <c r="ZM56" s="66"/>
      <c r="ZN56" s="66"/>
      <c r="ZO56" s="66"/>
      <c r="ZP56" s="66"/>
      <c r="ZQ56" s="66"/>
      <c r="ZR56" s="66"/>
      <c r="ZS56" s="66"/>
      <c r="ZT56" s="66"/>
      <c r="ZU56" s="66"/>
      <c r="ZV56" s="66"/>
      <c r="ZW56" s="66"/>
      <c r="ZX56" s="66"/>
      <c r="ZY56" s="66"/>
      <c r="ZZ56" s="66"/>
      <c r="AAA56" s="66"/>
      <c r="AAB56" s="66"/>
      <c r="AAC56" s="66"/>
      <c r="AAD56" s="66"/>
      <c r="AAE56" s="66"/>
      <c r="AAF56" s="66"/>
      <c r="AAG56" s="66"/>
      <c r="AAH56" s="66"/>
      <c r="AAI56" s="66"/>
      <c r="AAJ56" s="66"/>
      <c r="AAK56" s="66"/>
      <c r="AAL56" s="66"/>
      <c r="AAM56" s="66"/>
      <c r="AAN56" s="66"/>
      <c r="AAO56" s="66"/>
      <c r="AAP56" s="66"/>
      <c r="AAQ56" s="66"/>
      <c r="AAR56" s="66"/>
      <c r="AAS56" s="66"/>
      <c r="AAT56" s="66"/>
      <c r="AAU56" s="66"/>
      <c r="AAV56" s="66"/>
      <c r="AAW56" s="66"/>
      <c r="AAX56" s="66"/>
      <c r="AAY56" s="66"/>
      <c r="AAZ56" s="66"/>
      <c r="ABA56" s="66"/>
      <c r="ABB56" s="66"/>
      <c r="ABC56" s="66"/>
      <c r="ABD56" s="66"/>
      <c r="ABE56" s="66"/>
      <c r="ABF56" s="66"/>
      <c r="ABG56" s="66"/>
      <c r="ABH56" s="66"/>
      <c r="ABI56" s="66"/>
      <c r="ABJ56" s="66"/>
      <c r="ABK56" s="66"/>
      <c r="ABL56" s="66"/>
      <c r="ABM56" s="66"/>
      <c r="ABN56" s="66"/>
      <c r="ABO56" s="66"/>
      <c r="ABP56" s="66"/>
      <c r="ABQ56" s="66"/>
      <c r="ABR56" s="66"/>
      <c r="ABS56" s="66"/>
      <c r="ABT56" s="66"/>
      <c r="ABU56" s="66"/>
      <c r="ABV56" s="66"/>
      <c r="ABW56" s="66"/>
      <c r="ABX56" s="66"/>
      <c r="ABY56" s="66"/>
      <c r="ABZ56" s="66"/>
      <c r="ACA56" s="66"/>
      <c r="ACB56" s="66"/>
      <c r="ACC56" s="66"/>
      <c r="ACD56" s="66"/>
      <c r="ACE56" s="66"/>
      <c r="ACF56" s="66"/>
      <c r="ACG56" s="66"/>
      <c r="ACH56" s="66"/>
      <c r="ACI56" s="66"/>
      <c r="ACJ56" s="66"/>
      <c r="ACK56" s="66"/>
      <c r="ACL56" s="66"/>
      <c r="ACM56" s="66"/>
      <c r="ACN56" s="66"/>
      <c r="ACO56" s="66"/>
      <c r="ACP56" s="66"/>
      <c r="ACQ56" s="66"/>
      <c r="ACR56" s="66"/>
      <c r="ACS56" s="66"/>
      <c r="ACT56" s="66"/>
      <c r="ACU56" s="66"/>
      <c r="ACV56" s="66"/>
      <c r="ACW56" s="66"/>
      <c r="ACX56" s="66"/>
      <c r="ACY56" s="66"/>
      <c r="ACZ56" s="66"/>
      <c r="ADA56" s="66"/>
      <c r="ADB56" s="66"/>
    </row>
    <row r="57" spans="1:782" s="96" customFormat="1" x14ac:dyDescent="0.15">
      <c r="A57" s="66"/>
      <c r="B57" s="66"/>
      <c r="C57" s="94"/>
      <c r="E57" s="97"/>
      <c r="F57" s="97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6"/>
      <c r="IP57" s="66"/>
      <c r="IQ57" s="66"/>
      <c r="IR57" s="66"/>
      <c r="IS57" s="66"/>
      <c r="IT57" s="66"/>
      <c r="IU57" s="66"/>
      <c r="IV57" s="66"/>
      <c r="IW57" s="66"/>
      <c r="IX57" s="66"/>
      <c r="IY57" s="66"/>
      <c r="IZ57" s="66"/>
      <c r="JA57" s="66"/>
      <c r="JB57" s="66"/>
      <c r="JC57" s="66"/>
      <c r="JD57" s="66"/>
      <c r="JE57" s="66"/>
      <c r="JF57" s="66"/>
      <c r="JG57" s="66"/>
      <c r="JH57" s="66"/>
      <c r="JI57" s="66"/>
      <c r="JJ57" s="66"/>
      <c r="JK57" s="66"/>
      <c r="JL57" s="66"/>
      <c r="JM57" s="66"/>
      <c r="JN57" s="66"/>
      <c r="JO57" s="66"/>
      <c r="JP57" s="66"/>
      <c r="JQ57" s="66"/>
      <c r="JR57" s="66"/>
      <c r="JS57" s="66"/>
      <c r="JT57" s="66"/>
      <c r="JU57" s="66"/>
      <c r="JV57" s="66"/>
      <c r="JW57" s="66"/>
      <c r="JX57" s="66"/>
      <c r="JY57" s="66"/>
      <c r="JZ57" s="66"/>
      <c r="KA57" s="66"/>
      <c r="KB57" s="66"/>
      <c r="KC57" s="66"/>
      <c r="KD57" s="66"/>
      <c r="KE57" s="66"/>
      <c r="KF57" s="66"/>
      <c r="KG57" s="66"/>
      <c r="KH57" s="66"/>
      <c r="KI57" s="66"/>
      <c r="KJ57" s="66"/>
      <c r="KK57" s="66"/>
      <c r="KL57" s="66"/>
      <c r="KM57" s="66"/>
      <c r="KN57" s="66"/>
      <c r="KO57" s="66"/>
      <c r="KP57" s="66"/>
      <c r="KQ57" s="66"/>
      <c r="KR57" s="66"/>
      <c r="KS57" s="66"/>
      <c r="KT57" s="66"/>
      <c r="KU57" s="66"/>
      <c r="KV57" s="66"/>
      <c r="KW57" s="66"/>
      <c r="KX57" s="66"/>
      <c r="KY57" s="66"/>
      <c r="KZ57" s="66"/>
      <c r="LA57" s="66"/>
      <c r="LB57" s="66"/>
      <c r="LC57" s="66"/>
      <c r="LD57" s="66"/>
      <c r="LE57" s="66"/>
      <c r="LF57" s="66"/>
      <c r="LG57" s="66"/>
      <c r="LH57" s="66"/>
      <c r="LI57" s="66"/>
      <c r="LJ57" s="66"/>
      <c r="LK57" s="66"/>
      <c r="LL57" s="66"/>
      <c r="LM57" s="66"/>
      <c r="LN57" s="66"/>
      <c r="LO57" s="66"/>
      <c r="LP57" s="66"/>
      <c r="LQ57" s="66"/>
      <c r="LR57" s="66"/>
      <c r="LS57" s="66"/>
      <c r="LT57" s="66"/>
      <c r="LU57" s="66"/>
      <c r="LV57" s="66"/>
      <c r="LW57" s="66"/>
      <c r="LX57" s="66"/>
      <c r="LY57" s="66"/>
      <c r="LZ57" s="66"/>
      <c r="MA57" s="66"/>
      <c r="MB57" s="66"/>
      <c r="MC57" s="66"/>
      <c r="MD57" s="66"/>
      <c r="ME57" s="66"/>
      <c r="MF57" s="66"/>
      <c r="MG57" s="66"/>
      <c r="MH57" s="66"/>
      <c r="MI57" s="66"/>
      <c r="MJ57" s="66"/>
      <c r="MK57" s="66"/>
      <c r="ML57" s="66"/>
      <c r="MM57" s="66"/>
      <c r="MN57" s="66"/>
      <c r="MO57" s="66"/>
      <c r="MP57" s="66"/>
      <c r="MQ57" s="66"/>
      <c r="MR57" s="66"/>
      <c r="MS57" s="66"/>
      <c r="MT57" s="66"/>
      <c r="MU57" s="66"/>
      <c r="MV57" s="66"/>
      <c r="MW57" s="66"/>
      <c r="MX57" s="66"/>
      <c r="MY57" s="66"/>
      <c r="MZ57" s="66"/>
      <c r="NA57" s="66"/>
      <c r="NB57" s="66"/>
      <c r="NC57" s="66"/>
      <c r="ND57" s="66"/>
      <c r="NE57" s="66"/>
      <c r="NF57" s="66"/>
      <c r="NG57" s="66"/>
      <c r="NH57" s="66"/>
      <c r="NI57" s="66"/>
      <c r="NJ57" s="66"/>
      <c r="NK57" s="66"/>
      <c r="NL57" s="66"/>
      <c r="NM57" s="66"/>
      <c r="NN57" s="66"/>
      <c r="NO57" s="66"/>
      <c r="NP57" s="66"/>
      <c r="NQ57" s="66"/>
      <c r="NR57" s="66"/>
      <c r="NS57" s="66"/>
      <c r="NT57" s="66"/>
      <c r="NU57" s="66"/>
      <c r="NV57" s="66"/>
      <c r="NW57" s="66"/>
      <c r="NX57" s="66"/>
      <c r="NY57" s="66"/>
      <c r="NZ57" s="66"/>
      <c r="OA57" s="66"/>
      <c r="OB57" s="66"/>
      <c r="OC57" s="66"/>
      <c r="OD57" s="66"/>
      <c r="OE57" s="66"/>
      <c r="OF57" s="66"/>
      <c r="OG57" s="66"/>
      <c r="OH57" s="66"/>
      <c r="OI57" s="66"/>
      <c r="OJ57" s="66"/>
      <c r="OK57" s="66"/>
      <c r="OL57" s="66"/>
      <c r="OM57" s="66"/>
      <c r="ON57" s="66"/>
      <c r="OO57" s="66"/>
      <c r="OP57" s="66"/>
      <c r="OQ57" s="66"/>
      <c r="OR57" s="66"/>
      <c r="OS57" s="66"/>
      <c r="OT57" s="66"/>
      <c r="OU57" s="66"/>
      <c r="OV57" s="66"/>
      <c r="OW57" s="66"/>
      <c r="OX57" s="66"/>
      <c r="OY57" s="66"/>
      <c r="OZ57" s="66"/>
      <c r="PA57" s="66"/>
      <c r="PB57" s="66"/>
      <c r="PC57" s="66"/>
      <c r="PD57" s="66"/>
      <c r="PE57" s="66"/>
      <c r="PF57" s="66"/>
      <c r="PG57" s="66"/>
      <c r="PH57" s="66"/>
      <c r="PI57" s="66"/>
      <c r="PJ57" s="66"/>
      <c r="PK57" s="66"/>
      <c r="PL57" s="66"/>
      <c r="PM57" s="66"/>
      <c r="PN57" s="66"/>
      <c r="PO57" s="66"/>
      <c r="PP57" s="66"/>
      <c r="PQ57" s="66"/>
      <c r="PR57" s="66"/>
      <c r="PS57" s="66"/>
      <c r="PT57" s="66"/>
      <c r="PU57" s="66"/>
      <c r="PV57" s="66"/>
      <c r="PW57" s="66"/>
      <c r="PX57" s="66"/>
      <c r="PY57" s="66"/>
      <c r="PZ57" s="66"/>
      <c r="QA57" s="66"/>
      <c r="QB57" s="66"/>
      <c r="QC57" s="66"/>
      <c r="QD57" s="66"/>
      <c r="QE57" s="66"/>
      <c r="QF57" s="66"/>
      <c r="QG57" s="66"/>
      <c r="QH57" s="66"/>
      <c r="QI57" s="66"/>
      <c r="QJ57" s="66"/>
      <c r="QK57" s="66"/>
      <c r="QL57" s="66"/>
      <c r="QM57" s="66"/>
      <c r="QN57" s="66"/>
      <c r="QO57" s="66"/>
      <c r="QP57" s="66"/>
      <c r="QQ57" s="66"/>
      <c r="QR57" s="66"/>
      <c r="QS57" s="66"/>
      <c r="QT57" s="66"/>
      <c r="QU57" s="66"/>
      <c r="QV57" s="66"/>
      <c r="QW57" s="66"/>
      <c r="QX57" s="66"/>
      <c r="QY57" s="66"/>
      <c r="QZ57" s="66"/>
      <c r="RA57" s="66"/>
      <c r="RB57" s="66"/>
      <c r="RC57" s="66"/>
      <c r="RD57" s="66"/>
      <c r="RE57" s="66"/>
      <c r="RF57" s="66"/>
      <c r="RG57" s="66"/>
      <c r="RH57" s="66"/>
      <c r="RI57" s="66"/>
      <c r="RJ57" s="66"/>
      <c r="RK57" s="66"/>
      <c r="RL57" s="66"/>
      <c r="RM57" s="66"/>
      <c r="RN57" s="66"/>
      <c r="RO57" s="66"/>
      <c r="RP57" s="66"/>
      <c r="RQ57" s="66"/>
      <c r="RR57" s="66"/>
      <c r="RS57" s="66"/>
      <c r="RT57" s="66"/>
      <c r="RU57" s="66"/>
      <c r="RV57" s="66"/>
      <c r="RW57" s="66"/>
      <c r="RX57" s="66"/>
      <c r="RY57" s="66"/>
      <c r="RZ57" s="66"/>
      <c r="SA57" s="66"/>
      <c r="SB57" s="66"/>
      <c r="SC57" s="66"/>
      <c r="SD57" s="66"/>
      <c r="SE57" s="66"/>
      <c r="SF57" s="66"/>
      <c r="SG57" s="66"/>
      <c r="SH57" s="66"/>
      <c r="SI57" s="66"/>
      <c r="SJ57" s="66"/>
      <c r="SK57" s="66"/>
      <c r="SL57" s="66"/>
      <c r="SM57" s="66"/>
      <c r="SN57" s="66"/>
      <c r="SO57" s="66"/>
      <c r="SP57" s="66"/>
      <c r="SQ57" s="66"/>
      <c r="SR57" s="66"/>
      <c r="SS57" s="66"/>
      <c r="ST57" s="66"/>
      <c r="SU57" s="66"/>
      <c r="SV57" s="66"/>
      <c r="SW57" s="66"/>
      <c r="SX57" s="66"/>
      <c r="SY57" s="66"/>
      <c r="SZ57" s="66"/>
      <c r="TA57" s="66"/>
      <c r="TB57" s="66"/>
      <c r="TC57" s="66"/>
      <c r="TD57" s="66"/>
      <c r="TE57" s="66"/>
      <c r="TF57" s="66"/>
      <c r="TG57" s="66"/>
      <c r="TH57" s="66"/>
      <c r="TI57" s="66"/>
      <c r="TJ57" s="66"/>
      <c r="TK57" s="66"/>
      <c r="TL57" s="66"/>
      <c r="TM57" s="66"/>
      <c r="TN57" s="66"/>
      <c r="TO57" s="66"/>
      <c r="TP57" s="66"/>
      <c r="TQ57" s="66"/>
      <c r="TR57" s="66"/>
      <c r="TS57" s="66"/>
      <c r="TT57" s="66"/>
      <c r="TU57" s="66"/>
      <c r="TV57" s="66"/>
      <c r="TW57" s="66"/>
      <c r="TX57" s="66"/>
      <c r="TY57" s="66"/>
      <c r="TZ57" s="66"/>
      <c r="UA57" s="66"/>
      <c r="UB57" s="66"/>
      <c r="UC57" s="66"/>
      <c r="UD57" s="66"/>
      <c r="UE57" s="66"/>
      <c r="UF57" s="66"/>
      <c r="UG57" s="66"/>
      <c r="UH57" s="66"/>
      <c r="UI57" s="66"/>
      <c r="UJ57" s="66"/>
      <c r="UK57" s="66"/>
      <c r="UL57" s="66"/>
      <c r="UM57" s="66"/>
      <c r="UN57" s="66"/>
      <c r="UO57" s="66"/>
      <c r="UP57" s="66"/>
      <c r="UQ57" s="66"/>
      <c r="UR57" s="66"/>
      <c r="US57" s="66"/>
      <c r="UT57" s="66"/>
      <c r="UU57" s="66"/>
      <c r="UV57" s="66"/>
      <c r="UW57" s="66"/>
      <c r="UX57" s="66"/>
      <c r="UY57" s="66"/>
      <c r="UZ57" s="66"/>
      <c r="VA57" s="66"/>
      <c r="VB57" s="66"/>
      <c r="VC57" s="66"/>
      <c r="VD57" s="66"/>
      <c r="VE57" s="66"/>
      <c r="VF57" s="66"/>
      <c r="VG57" s="66"/>
      <c r="VH57" s="66"/>
      <c r="VI57" s="66"/>
      <c r="VJ57" s="66"/>
      <c r="VK57" s="66"/>
      <c r="VL57" s="66"/>
      <c r="VM57" s="66"/>
      <c r="VN57" s="66"/>
      <c r="VO57" s="66"/>
      <c r="VP57" s="66"/>
      <c r="VQ57" s="66"/>
      <c r="VR57" s="66"/>
      <c r="VS57" s="66"/>
      <c r="VT57" s="66"/>
      <c r="VU57" s="66"/>
      <c r="VV57" s="66"/>
      <c r="VW57" s="66"/>
      <c r="VX57" s="66"/>
      <c r="VY57" s="66"/>
      <c r="VZ57" s="66"/>
      <c r="WA57" s="66"/>
      <c r="WB57" s="66"/>
      <c r="WC57" s="66"/>
      <c r="WD57" s="66"/>
      <c r="WE57" s="66"/>
      <c r="WF57" s="66"/>
      <c r="WG57" s="66"/>
      <c r="WH57" s="66"/>
      <c r="WI57" s="66"/>
      <c r="WJ57" s="66"/>
      <c r="WK57" s="66"/>
      <c r="WL57" s="66"/>
      <c r="WM57" s="66"/>
      <c r="WN57" s="66"/>
      <c r="WO57" s="66"/>
      <c r="WP57" s="66"/>
      <c r="WQ57" s="66"/>
      <c r="WR57" s="66"/>
      <c r="WS57" s="66"/>
      <c r="WT57" s="66"/>
      <c r="WU57" s="66"/>
      <c r="WV57" s="66"/>
      <c r="WW57" s="66"/>
      <c r="WX57" s="66"/>
      <c r="WY57" s="66"/>
      <c r="WZ57" s="66"/>
      <c r="XA57" s="66"/>
      <c r="XB57" s="66"/>
      <c r="XC57" s="66"/>
      <c r="XD57" s="66"/>
      <c r="XE57" s="66"/>
      <c r="XF57" s="66"/>
      <c r="XG57" s="66"/>
      <c r="XH57" s="66"/>
      <c r="XI57" s="66"/>
      <c r="XJ57" s="66"/>
      <c r="XK57" s="66"/>
      <c r="XL57" s="66"/>
      <c r="XM57" s="66"/>
      <c r="XN57" s="66"/>
      <c r="XO57" s="66"/>
      <c r="XP57" s="66"/>
      <c r="XQ57" s="66"/>
      <c r="XR57" s="66"/>
      <c r="XS57" s="66"/>
      <c r="XT57" s="66"/>
      <c r="XU57" s="66"/>
      <c r="XV57" s="66"/>
      <c r="XW57" s="66"/>
      <c r="XX57" s="66"/>
      <c r="XY57" s="66"/>
      <c r="XZ57" s="66"/>
      <c r="YA57" s="66"/>
      <c r="YB57" s="66"/>
      <c r="YC57" s="66"/>
      <c r="YD57" s="66"/>
      <c r="YE57" s="66"/>
      <c r="YF57" s="66"/>
      <c r="YG57" s="66"/>
      <c r="YH57" s="66"/>
      <c r="YI57" s="66"/>
      <c r="YJ57" s="66"/>
      <c r="YK57" s="66"/>
      <c r="YL57" s="66"/>
      <c r="YM57" s="66"/>
      <c r="YN57" s="66"/>
      <c r="YO57" s="66"/>
      <c r="YP57" s="66"/>
      <c r="YQ57" s="66"/>
      <c r="YR57" s="66"/>
      <c r="YS57" s="66"/>
      <c r="YT57" s="66"/>
      <c r="YU57" s="66"/>
      <c r="YV57" s="66"/>
      <c r="YW57" s="66"/>
      <c r="YX57" s="66"/>
      <c r="YY57" s="66"/>
      <c r="YZ57" s="66"/>
      <c r="ZA57" s="66"/>
      <c r="ZB57" s="66"/>
      <c r="ZC57" s="66"/>
      <c r="ZD57" s="66"/>
      <c r="ZE57" s="66"/>
      <c r="ZF57" s="66"/>
      <c r="ZG57" s="66"/>
      <c r="ZH57" s="66"/>
      <c r="ZI57" s="66"/>
      <c r="ZJ57" s="66"/>
      <c r="ZK57" s="66"/>
      <c r="ZL57" s="66"/>
      <c r="ZM57" s="66"/>
      <c r="ZN57" s="66"/>
      <c r="ZO57" s="66"/>
      <c r="ZP57" s="66"/>
      <c r="ZQ57" s="66"/>
      <c r="ZR57" s="66"/>
      <c r="ZS57" s="66"/>
      <c r="ZT57" s="66"/>
      <c r="ZU57" s="66"/>
      <c r="ZV57" s="66"/>
      <c r="ZW57" s="66"/>
      <c r="ZX57" s="66"/>
      <c r="ZY57" s="66"/>
      <c r="ZZ57" s="66"/>
      <c r="AAA57" s="66"/>
      <c r="AAB57" s="66"/>
      <c r="AAC57" s="66"/>
      <c r="AAD57" s="66"/>
      <c r="AAE57" s="66"/>
      <c r="AAF57" s="66"/>
      <c r="AAG57" s="66"/>
      <c r="AAH57" s="66"/>
      <c r="AAI57" s="66"/>
      <c r="AAJ57" s="66"/>
      <c r="AAK57" s="66"/>
      <c r="AAL57" s="66"/>
      <c r="AAM57" s="66"/>
      <c r="AAN57" s="66"/>
      <c r="AAO57" s="66"/>
      <c r="AAP57" s="66"/>
      <c r="AAQ57" s="66"/>
      <c r="AAR57" s="66"/>
      <c r="AAS57" s="66"/>
      <c r="AAT57" s="66"/>
      <c r="AAU57" s="66"/>
      <c r="AAV57" s="66"/>
      <c r="AAW57" s="66"/>
      <c r="AAX57" s="66"/>
      <c r="AAY57" s="66"/>
      <c r="AAZ57" s="66"/>
      <c r="ABA57" s="66"/>
      <c r="ABB57" s="66"/>
      <c r="ABC57" s="66"/>
      <c r="ABD57" s="66"/>
      <c r="ABE57" s="66"/>
      <c r="ABF57" s="66"/>
      <c r="ABG57" s="66"/>
      <c r="ABH57" s="66"/>
      <c r="ABI57" s="66"/>
      <c r="ABJ57" s="66"/>
      <c r="ABK57" s="66"/>
      <c r="ABL57" s="66"/>
      <c r="ABM57" s="66"/>
      <c r="ABN57" s="66"/>
      <c r="ABO57" s="66"/>
      <c r="ABP57" s="66"/>
      <c r="ABQ57" s="66"/>
      <c r="ABR57" s="66"/>
      <c r="ABS57" s="66"/>
      <c r="ABT57" s="66"/>
      <c r="ABU57" s="66"/>
      <c r="ABV57" s="66"/>
      <c r="ABW57" s="66"/>
      <c r="ABX57" s="66"/>
      <c r="ABY57" s="66"/>
      <c r="ABZ57" s="66"/>
      <c r="ACA57" s="66"/>
      <c r="ACB57" s="66"/>
      <c r="ACC57" s="66"/>
      <c r="ACD57" s="66"/>
      <c r="ACE57" s="66"/>
      <c r="ACF57" s="66"/>
      <c r="ACG57" s="66"/>
      <c r="ACH57" s="66"/>
      <c r="ACI57" s="66"/>
      <c r="ACJ57" s="66"/>
      <c r="ACK57" s="66"/>
      <c r="ACL57" s="66"/>
      <c r="ACM57" s="66"/>
      <c r="ACN57" s="66"/>
      <c r="ACO57" s="66"/>
      <c r="ACP57" s="66"/>
      <c r="ACQ57" s="66"/>
      <c r="ACR57" s="66"/>
      <c r="ACS57" s="66"/>
      <c r="ACT57" s="66"/>
      <c r="ACU57" s="66"/>
      <c r="ACV57" s="66"/>
      <c r="ACW57" s="66"/>
      <c r="ACX57" s="66"/>
      <c r="ACY57" s="66"/>
      <c r="ACZ57" s="66"/>
      <c r="ADA57" s="66"/>
      <c r="ADB57" s="66"/>
    </row>
    <row r="58" spans="1:782" s="96" customFormat="1" x14ac:dyDescent="0.15">
      <c r="A58" s="66"/>
      <c r="B58" s="66"/>
      <c r="C58" s="94"/>
      <c r="E58" s="97"/>
      <c r="F58" s="97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  <c r="IH58" s="66"/>
      <c r="II58" s="66"/>
      <c r="IJ58" s="66"/>
      <c r="IK58" s="66"/>
      <c r="IL58" s="66"/>
      <c r="IM58" s="66"/>
      <c r="IN58" s="66"/>
      <c r="IO58" s="66"/>
      <c r="IP58" s="66"/>
      <c r="IQ58" s="66"/>
      <c r="IR58" s="66"/>
      <c r="IS58" s="66"/>
      <c r="IT58" s="66"/>
      <c r="IU58" s="66"/>
      <c r="IV58" s="66"/>
      <c r="IW58" s="66"/>
      <c r="IX58" s="66"/>
      <c r="IY58" s="66"/>
      <c r="IZ58" s="66"/>
      <c r="JA58" s="66"/>
      <c r="JB58" s="66"/>
      <c r="JC58" s="66"/>
      <c r="JD58" s="66"/>
      <c r="JE58" s="66"/>
      <c r="JF58" s="66"/>
      <c r="JG58" s="66"/>
      <c r="JH58" s="66"/>
      <c r="JI58" s="66"/>
      <c r="JJ58" s="66"/>
      <c r="JK58" s="66"/>
      <c r="JL58" s="66"/>
      <c r="JM58" s="66"/>
      <c r="JN58" s="66"/>
      <c r="JO58" s="66"/>
      <c r="JP58" s="66"/>
      <c r="JQ58" s="66"/>
      <c r="JR58" s="66"/>
      <c r="JS58" s="66"/>
      <c r="JT58" s="66"/>
      <c r="JU58" s="66"/>
      <c r="JV58" s="66"/>
      <c r="JW58" s="66"/>
      <c r="JX58" s="66"/>
      <c r="JY58" s="66"/>
      <c r="JZ58" s="66"/>
      <c r="KA58" s="66"/>
      <c r="KB58" s="66"/>
      <c r="KC58" s="66"/>
      <c r="KD58" s="66"/>
      <c r="KE58" s="66"/>
      <c r="KF58" s="66"/>
      <c r="KG58" s="66"/>
      <c r="KH58" s="66"/>
      <c r="KI58" s="66"/>
      <c r="KJ58" s="66"/>
      <c r="KK58" s="66"/>
      <c r="KL58" s="66"/>
      <c r="KM58" s="66"/>
      <c r="KN58" s="66"/>
      <c r="KO58" s="66"/>
      <c r="KP58" s="66"/>
      <c r="KQ58" s="66"/>
      <c r="KR58" s="66"/>
      <c r="KS58" s="66"/>
      <c r="KT58" s="66"/>
      <c r="KU58" s="66"/>
      <c r="KV58" s="66"/>
      <c r="KW58" s="66"/>
      <c r="KX58" s="66"/>
      <c r="KY58" s="66"/>
      <c r="KZ58" s="66"/>
      <c r="LA58" s="66"/>
      <c r="LB58" s="66"/>
      <c r="LC58" s="66"/>
      <c r="LD58" s="66"/>
      <c r="LE58" s="66"/>
      <c r="LF58" s="66"/>
      <c r="LG58" s="66"/>
      <c r="LH58" s="66"/>
      <c r="LI58" s="66"/>
      <c r="LJ58" s="66"/>
      <c r="LK58" s="66"/>
      <c r="LL58" s="66"/>
      <c r="LM58" s="66"/>
      <c r="LN58" s="66"/>
      <c r="LO58" s="66"/>
      <c r="LP58" s="66"/>
      <c r="LQ58" s="66"/>
      <c r="LR58" s="66"/>
      <c r="LS58" s="66"/>
      <c r="LT58" s="66"/>
      <c r="LU58" s="66"/>
      <c r="LV58" s="66"/>
      <c r="LW58" s="66"/>
      <c r="LX58" s="66"/>
      <c r="LY58" s="66"/>
      <c r="LZ58" s="66"/>
      <c r="MA58" s="66"/>
      <c r="MB58" s="66"/>
      <c r="MC58" s="66"/>
      <c r="MD58" s="66"/>
      <c r="ME58" s="66"/>
      <c r="MF58" s="66"/>
      <c r="MG58" s="66"/>
      <c r="MH58" s="66"/>
      <c r="MI58" s="66"/>
      <c r="MJ58" s="66"/>
      <c r="MK58" s="66"/>
      <c r="ML58" s="66"/>
      <c r="MM58" s="66"/>
      <c r="MN58" s="66"/>
      <c r="MO58" s="66"/>
      <c r="MP58" s="66"/>
      <c r="MQ58" s="66"/>
      <c r="MR58" s="66"/>
      <c r="MS58" s="66"/>
      <c r="MT58" s="66"/>
      <c r="MU58" s="66"/>
      <c r="MV58" s="66"/>
      <c r="MW58" s="66"/>
      <c r="MX58" s="66"/>
      <c r="MY58" s="66"/>
      <c r="MZ58" s="66"/>
      <c r="NA58" s="66"/>
      <c r="NB58" s="66"/>
      <c r="NC58" s="66"/>
      <c r="ND58" s="66"/>
      <c r="NE58" s="66"/>
      <c r="NF58" s="66"/>
      <c r="NG58" s="66"/>
      <c r="NH58" s="66"/>
      <c r="NI58" s="66"/>
      <c r="NJ58" s="66"/>
      <c r="NK58" s="66"/>
      <c r="NL58" s="66"/>
      <c r="NM58" s="66"/>
      <c r="NN58" s="66"/>
      <c r="NO58" s="66"/>
      <c r="NP58" s="66"/>
      <c r="NQ58" s="66"/>
      <c r="NR58" s="66"/>
      <c r="NS58" s="66"/>
      <c r="NT58" s="66"/>
      <c r="NU58" s="66"/>
      <c r="NV58" s="66"/>
      <c r="NW58" s="66"/>
      <c r="NX58" s="66"/>
      <c r="NY58" s="66"/>
      <c r="NZ58" s="66"/>
      <c r="OA58" s="66"/>
      <c r="OB58" s="66"/>
      <c r="OC58" s="66"/>
      <c r="OD58" s="66"/>
      <c r="OE58" s="66"/>
      <c r="OF58" s="66"/>
      <c r="OG58" s="66"/>
      <c r="OH58" s="66"/>
      <c r="OI58" s="66"/>
      <c r="OJ58" s="66"/>
      <c r="OK58" s="66"/>
      <c r="OL58" s="66"/>
      <c r="OM58" s="66"/>
      <c r="ON58" s="66"/>
      <c r="OO58" s="66"/>
      <c r="OP58" s="66"/>
      <c r="OQ58" s="66"/>
      <c r="OR58" s="66"/>
      <c r="OS58" s="66"/>
      <c r="OT58" s="66"/>
      <c r="OU58" s="66"/>
      <c r="OV58" s="66"/>
      <c r="OW58" s="66"/>
      <c r="OX58" s="66"/>
      <c r="OY58" s="66"/>
      <c r="OZ58" s="66"/>
      <c r="PA58" s="66"/>
      <c r="PB58" s="66"/>
      <c r="PC58" s="66"/>
      <c r="PD58" s="66"/>
      <c r="PE58" s="66"/>
      <c r="PF58" s="66"/>
      <c r="PG58" s="66"/>
      <c r="PH58" s="66"/>
      <c r="PI58" s="66"/>
      <c r="PJ58" s="66"/>
      <c r="PK58" s="66"/>
      <c r="PL58" s="66"/>
      <c r="PM58" s="66"/>
      <c r="PN58" s="66"/>
      <c r="PO58" s="66"/>
      <c r="PP58" s="66"/>
      <c r="PQ58" s="66"/>
      <c r="PR58" s="66"/>
      <c r="PS58" s="66"/>
      <c r="PT58" s="66"/>
      <c r="PU58" s="66"/>
      <c r="PV58" s="66"/>
      <c r="PW58" s="66"/>
      <c r="PX58" s="66"/>
      <c r="PY58" s="66"/>
      <c r="PZ58" s="66"/>
      <c r="QA58" s="66"/>
      <c r="QB58" s="66"/>
      <c r="QC58" s="66"/>
      <c r="QD58" s="66"/>
      <c r="QE58" s="66"/>
      <c r="QF58" s="66"/>
      <c r="QG58" s="66"/>
      <c r="QH58" s="66"/>
      <c r="QI58" s="66"/>
      <c r="QJ58" s="66"/>
      <c r="QK58" s="66"/>
      <c r="QL58" s="66"/>
      <c r="QM58" s="66"/>
      <c r="QN58" s="66"/>
      <c r="QO58" s="66"/>
      <c r="QP58" s="66"/>
      <c r="QQ58" s="66"/>
      <c r="QR58" s="66"/>
      <c r="QS58" s="66"/>
      <c r="QT58" s="66"/>
      <c r="QU58" s="66"/>
      <c r="QV58" s="66"/>
      <c r="QW58" s="66"/>
      <c r="QX58" s="66"/>
      <c r="QY58" s="66"/>
      <c r="QZ58" s="66"/>
      <c r="RA58" s="66"/>
      <c r="RB58" s="66"/>
      <c r="RC58" s="66"/>
      <c r="RD58" s="66"/>
      <c r="RE58" s="66"/>
      <c r="RF58" s="66"/>
      <c r="RG58" s="66"/>
      <c r="RH58" s="66"/>
      <c r="RI58" s="66"/>
      <c r="RJ58" s="66"/>
      <c r="RK58" s="66"/>
      <c r="RL58" s="66"/>
      <c r="RM58" s="66"/>
      <c r="RN58" s="66"/>
      <c r="RO58" s="66"/>
      <c r="RP58" s="66"/>
      <c r="RQ58" s="66"/>
      <c r="RR58" s="66"/>
      <c r="RS58" s="66"/>
      <c r="RT58" s="66"/>
      <c r="RU58" s="66"/>
      <c r="RV58" s="66"/>
      <c r="RW58" s="66"/>
      <c r="RX58" s="66"/>
      <c r="RY58" s="66"/>
      <c r="RZ58" s="66"/>
      <c r="SA58" s="66"/>
      <c r="SB58" s="66"/>
      <c r="SC58" s="66"/>
      <c r="SD58" s="66"/>
      <c r="SE58" s="66"/>
      <c r="SF58" s="66"/>
      <c r="SG58" s="66"/>
      <c r="SH58" s="66"/>
      <c r="SI58" s="66"/>
      <c r="SJ58" s="66"/>
      <c r="SK58" s="66"/>
      <c r="SL58" s="66"/>
      <c r="SM58" s="66"/>
      <c r="SN58" s="66"/>
      <c r="SO58" s="66"/>
      <c r="SP58" s="66"/>
      <c r="SQ58" s="66"/>
      <c r="SR58" s="66"/>
      <c r="SS58" s="66"/>
      <c r="ST58" s="66"/>
      <c r="SU58" s="66"/>
      <c r="SV58" s="66"/>
      <c r="SW58" s="66"/>
      <c r="SX58" s="66"/>
      <c r="SY58" s="66"/>
      <c r="SZ58" s="66"/>
      <c r="TA58" s="66"/>
      <c r="TB58" s="66"/>
      <c r="TC58" s="66"/>
      <c r="TD58" s="66"/>
      <c r="TE58" s="66"/>
      <c r="TF58" s="66"/>
      <c r="TG58" s="66"/>
      <c r="TH58" s="66"/>
      <c r="TI58" s="66"/>
      <c r="TJ58" s="66"/>
      <c r="TK58" s="66"/>
      <c r="TL58" s="66"/>
      <c r="TM58" s="66"/>
      <c r="TN58" s="66"/>
      <c r="TO58" s="66"/>
      <c r="TP58" s="66"/>
      <c r="TQ58" s="66"/>
      <c r="TR58" s="66"/>
      <c r="TS58" s="66"/>
      <c r="TT58" s="66"/>
      <c r="TU58" s="66"/>
      <c r="TV58" s="66"/>
      <c r="TW58" s="66"/>
      <c r="TX58" s="66"/>
      <c r="TY58" s="66"/>
      <c r="TZ58" s="66"/>
      <c r="UA58" s="66"/>
      <c r="UB58" s="66"/>
      <c r="UC58" s="66"/>
      <c r="UD58" s="66"/>
      <c r="UE58" s="66"/>
      <c r="UF58" s="66"/>
      <c r="UG58" s="66"/>
      <c r="UH58" s="66"/>
      <c r="UI58" s="66"/>
      <c r="UJ58" s="66"/>
      <c r="UK58" s="66"/>
      <c r="UL58" s="66"/>
      <c r="UM58" s="66"/>
      <c r="UN58" s="66"/>
      <c r="UO58" s="66"/>
      <c r="UP58" s="66"/>
      <c r="UQ58" s="66"/>
      <c r="UR58" s="66"/>
      <c r="US58" s="66"/>
      <c r="UT58" s="66"/>
      <c r="UU58" s="66"/>
      <c r="UV58" s="66"/>
      <c r="UW58" s="66"/>
      <c r="UX58" s="66"/>
      <c r="UY58" s="66"/>
      <c r="UZ58" s="66"/>
      <c r="VA58" s="66"/>
      <c r="VB58" s="66"/>
      <c r="VC58" s="66"/>
      <c r="VD58" s="66"/>
      <c r="VE58" s="66"/>
      <c r="VF58" s="66"/>
      <c r="VG58" s="66"/>
      <c r="VH58" s="66"/>
      <c r="VI58" s="66"/>
      <c r="VJ58" s="66"/>
      <c r="VK58" s="66"/>
      <c r="VL58" s="66"/>
      <c r="VM58" s="66"/>
      <c r="VN58" s="66"/>
      <c r="VO58" s="66"/>
      <c r="VP58" s="66"/>
      <c r="VQ58" s="66"/>
      <c r="VR58" s="66"/>
      <c r="VS58" s="66"/>
      <c r="VT58" s="66"/>
      <c r="VU58" s="66"/>
      <c r="VV58" s="66"/>
      <c r="VW58" s="66"/>
      <c r="VX58" s="66"/>
      <c r="VY58" s="66"/>
      <c r="VZ58" s="66"/>
      <c r="WA58" s="66"/>
      <c r="WB58" s="66"/>
      <c r="WC58" s="66"/>
      <c r="WD58" s="66"/>
      <c r="WE58" s="66"/>
      <c r="WF58" s="66"/>
      <c r="WG58" s="66"/>
      <c r="WH58" s="66"/>
      <c r="WI58" s="66"/>
      <c r="WJ58" s="66"/>
      <c r="WK58" s="66"/>
      <c r="WL58" s="66"/>
      <c r="WM58" s="66"/>
      <c r="WN58" s="66"/>
      <c r="WO58" s="66"/>
      <c r="WP58" s="66"/>
      <c r="WQ58" s="66"/>
      <c r="WR58" s="66"/>
      <c r="WS58" s="66"/>
      <c r="WT58" s="66"/>
      <c r="WU58" s="66"/>
      <c r="WV58" s="66"/>
      <c r="WW58" s="66"/>
      <c r="WX58" s="66"/>
      <c r="WY58" s="66"/>
      <c r="WZ58" s="66"/>
      <c r="XA58" s="66"/>
      <c r="XB58" s="66"/>
      <c r="XC58" s="66"/>
      <c r="XD58" s="66"/>
      <c r="XE58" s="66"/>
      <c r="XF58" s="66"/>
      <c r="XG58" s="66"/>
      <c r="XH58" s="66"/>
      <c r="XI58" s="66"/>
      <c r="XJ58" s="66"/>
      <c r="XK58" s="66"/>
      <c r="XL58" s="66"/>
      <c r="XM58" s="66"/>
      <c r="XN58" s="66"/>
      <c r="XO58" s="66"/>
      <c r="XP58" s="66"/>
      <c r="XQ58" s="66"/>
      <c r="XR58" s="66"/>
      <c r="XS58" s="66"/>
      <c r="XT58" s="66"/>
      <c r="XU58" s="66"/>
      <c r="XV58" s="66"/>
      <c r="XW58" s="66"/>
      <c r="XX58" s="66"/>
      <c r="XY58" s="66"/>
      <c r="XZ58" s="66"/>
      <c r="YA58" s="66"/>
      <c r="YB58" s="66"/>
      <c r="YC58" s="66"/>
      <c r="YD58" s="66"/>
      <c r="YE58" s="66"/>
      <c r="YF58" s="66"/>
      <c r="YG58" s="66"/>
      <c r="YH58" s="66"/>
      <c r="YI58" s="66"/>
      <c r="YJ58" s="66"/>
      <c r="YK58" s="66"/>
      <c r="YL58" s="66"/>
      <c r="YM58" s="66"/>
      <c r="YN58" s="66"/>
      <c r="YO58" s="66"/>
      <c r="YP58" s="66"/>
      <c r="YQ58" s="66"/>
      <c r="YR58" s="66"/>
      <c r="YS58" s="66"/>
      <c r="YT58" s="66"/>
      <c r="YU58" s="66"/>
      <c r="YV58" s="66"/>
      <c r="YW58" s="66"/>
      <c r="YX58" s="66"/>
      <c r="YY58" s="66"/>
      <c r="YZ58" s="66"/>
      <c r="ZA58" s="66"/>
      <c r="ZB58" s="66"/>
      <c r="ZC58" s="66"/>
      <c r="ZD58" s="66"/>
      <c r="ZE58" s="66"/>
      <c r="ZF58" s="66"/>
      <c r="ZG58" s="66"/>
      <c r="ZH58" s="66"/>
      <c r="ZI58" s="66"/>
      <c r="ZJ58" s="66"/>
      <c r="ZK58" s="66"/>
      <c r="ZL58" s="66"/>
      <c r="ZM58" s="66"/>
      <c r="ZN58" s="66"/>
      <c r="ZO58" s="66"/>
      <c r="ZP58" s="66"/>
      <c r="ZQ58" s="66"/>
      <c r="ZR58" s="66"/>
      <c r="ZS58" s="66"/>
      <c r="ZT58" s="66"/>
      <c r="ZU58" s="66"/>
      <c r="ZV58" s="66"/>
      <c r="ZW58" s="66"/>
      <c r="ZX58" s="66"/>
      <c r="ZY58" s="66"/>
      <c r="ZZ58" s="66"/>
      <c r="AAA58" s="66"/>
      <c r="AAB58" s="66"/>
      <c r="AAC58" s="66"/>
      <c r="AAD58" s="66"/>
      <c r="AAE58" s="66"/>
      <c r="AAF58" s="66"/>
      <c r="AAG58" s="66"/>
      <c r="AAH58" s="66"/>
      <c r="AAI58" s="66"/>
      <c r="AAJ58" s="66"/>
      <c r="AAK58" s="66"/>
      <c r="AAL58" s="66"/>
      <c r="AAM58" s="66"/>
      <c r="AAN58" s="66"/>
      <c r="AAO58" s="66"/>
      <c r="AAP58" s="66"/>
      <c r="AAQ58" s="66"/>
      <c r="AAR58" s="66"/>
      <c r="AAS58" s="66"/>
      <c r="AAT58" s="66"/>
      <c r="AAU58" s="66"/>
      <c r="AAV58" s="66"/>
      <c r="AAW58" s="66"/>
      <c r="AAX58" s="66"/>
      <c r="AAY58" s="66"/>
      <c r="AAZ58" s="66"/>
      <c r="ABA58" s="66"/>
      <c r="ABB58" s="66"/>
      <c r="ABC58" s="66"/>
      <c r="ABD58" s="66"/>
      <c r="ABE58" s="66"/>
      <c r="ABF58" s="66"/>
      <c r="ABG58" s="66"/>
      <c r="ABH58" s="66"/>
      <c r="ABI58" s="66"/>
      <c r="ABJ58" s="66"/>
      <c r="ABK58" s="66"/>
      <c r="ABL58" s="66"/>
      <c r="ABM58" s="66"/>
      <c r="ABN58" s="66"/>
      <c r="ABO58" s="66"/>
      <c r="ABP58" s="66"/>
      <c r="ABQ58" s="66"/>
      <c r="ABR58" s="66"/>
      <c r="ABS58" s="66"/>
      <c r="ABT58" s="66"/>
      <c r="ABU58" s="66"/>
      <c r="ABV58" s="66"/>
      <c r="ABW58" s="66"/>
      <c r="ABX58" s="66"/>
      <c r="ABY58" s="66"/>
      <c r="ABZ58" s="66"/>
      <c r="ACA58" s="66"/>
      <c r="ACB58" s="66"/>
      <c r="ACC58" s="66"/>
      <c r="ACD58" s="66"/>
      <c r="ACE58" s="66"/>
      <c r="ACF58" s="66"/>
      <c r="ACG58" s="66"/>
      <c r="ACH58" s="66"/>
      <c r="ACI58" s="66"/>
      <c r="ACJ58" s="66"/>
      <c r="ACK58" s="66"/>
      <c r="ACL58" s="66"/>
      <c r="ACM58" s="66"/>
      <c r="ACN58" s="66"/>
      <c r="ACO58" s="66"/>
      <c r="ACP58" s="66"/>
      <c r="ACQ58" s="66"/>
      <c r="ACR58" s="66"/>
      <c r="ACS58" s="66"/>
      <c r="ACT58" s="66"/>
      <c r="ACU58" s="66"/>
      <c r="ACV58" s="66"/>
      <c r="ACW58" s="66"/>
      <c r="ACX58" s="66"/>
      <c r="ACY58" s="66"/>
      <c r="ACZ58" s="66"/>
      <c r="ADA58" s="66"/>
      <c r="ADB58" s="66"/>
    </row>
    <row r="59" spans="1:782" s="96" customFormat="1" x14ac:dyDescent="0.15">
      <c r="A59" s="66"/>
      <c r="B59" s="66"/>
      <c r="C59" s="94"/>
      <c r="E59" s="97"/>
      <c r="F59" s="97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  <c r="IS59" s="66"/>
      <c r="IT59" s="66"/>
      <c r="IU59" s="66"/>
      <c r="IV59" s="66"/>
      <c r="IW59" s="66"/>
      <c r="IX59" s="66"/>
      <c r="IY59" s="66"/>
      <c r="IZ59" s="66"/>
      <c r="JA59" s="66"/>
      <c r="JB59" s="66"/>
      <c r="JC59" s="66"/>
      <c r="JD59" s="66"/>
      <c r="JE59" s="66"/>
      <c r="JF59" s="66"/>
      <c r="JG59" s="66"/>
      <c r="JH59" s="66"/>
      <c r="JI59" s="66"/>
      <c r="JJ59" s="66"/>
      <c r="JK59" s="66"/>
      <c r="JL59" s="66"/>
      <c r="JM59" s="66"/>
      <c r="JN59" s="66"/>
      <c r="JO59" s="66"/>
      <c r="JP59" s="66"/>
      <c r="JQ59" s="66"/>
      <c r="JR59" s="66"/>
      <c r="JS59" s="66"/>
      <c r="JT59" s="66"/>
      <c r="JU59" s="66"/>
      <c r="JV59" s="66"/>
      <c r="JW59" s="66"/>
      <c r="JX59" s="66"/>
      <c r="JY59" s="66"/>
      <c r="JZ59" s="66"/>
      <c r="KA59" s="66"/>
      <c r="KB59" s="66"/>
      <c r="KC59" s="66"/>
      <c r="KD59" s="66"/>
      <c r="KE59" s="66"/>
      <c r="KF59" s="66"/>
      <c r="KG59" s="66"/>
      <c r="KH59" s="66"/>
      <c r="KI59" s="66"/>
      <c r="KJ59" s="66"/>
      <c r="KK59" s="66"/>
      <c r="KL59" s="66"/>
      <c r="KM59" s="66"/>
      <c r="KN59" s="66"/>
      <c r="KO59" s="66"/>
      <c r="KP59" s="66"/>
      <c r="KQ59" s="66"/>
      <c r="KR59" s="66"/>
      <c r="KS59" s="66"/>
      <c r="KT59" s="66"/>
      <c r="KU59" s="66"/>
      <c r="KV59" s="66"/>
      <c r="KW59" s="66"/>
      <c r="KX59" s="66"/>
      <c r="KY59" s="66"/>
      <c r="KZ59" s="66"/>
      <c r="LA59" s="66"/>
      <c r="LB59" s="66"/>
      <c r="LC59" s="66"/>
      <c r="LD59" s="66"/>
      <c r="LE59" s="66"/>
      <c r="LF59" s="66"/>
      <c r="LG59" s="66"/>
      <c r="LH59" s="66"/>
      <c r="LI59" s="66"/>
      <c r="LJ59" s="66"/>
      <c r="LK59" s="66"/>
      <c r="LL59" s="66"/>
      <c r="LM59" s="66"/>
      <c r="LN59" s="66"/>
      <c r="LO59" s="66"/>
      <c r="LP59" s="66"/>
      <c r="LQ59" s="66"/>
      <c r="LR59" s="66"/>
      <c r="LS59" s="66"/>
      <c r="LT59" s="66"/>
      <c r="LU59" s="66"/>
      <c r="LV59" s="66"/>
      <c r="LW59" s="66"/>
      <c r="LX59" s="66"/>
      <c r="LY59" s="66"/>
      <c r="LZ59" s="66"/>
      <c r="MA59" s="66"/>
      <c r="MB59" s="66"/>
      <c r="MC59" s="66"/>
      <c r="MD59" s="66"/>
      <c r="ME59" s="66"/>
      <c r="MF59" s="66"/>
      <c r="MG59" s="66"/>
      <c r="MH59" s="66"/>
      <c r="MI59" s="66"/>
      <c r="MJ59" s="66"/>
      <c r="MK59" s="66"/>
      <c r="ML59" s="66"/>
      <c r="MM59" s="66"/>
      <c r="MN59" s="66"/>
      <c r="MO59" s="66"/>
      <c r="MP59" s="66"/>
      <c r="MQ59" s="66"/>
      <c r="MR59" s="66"/>
      <c r="MS59" s="66"/>
      <c r="MT59" s="66"/>
      <c r="MU59" s="66"/>
      <c r="MV59" s="66"/>
      <c r="MW59" s="66"/>
      <c r="MX59" s="66"/>
      <c r="MY59" s="66"/>
      <c r="MZ59" s="66"/>
      <c r="NA59" s="66"/>
      <c r="NB59" s="66"/>
      <c r="NC59" s="66"/>
      <c r="ND59" s="66"/>
      <c r="NE59" s="66"/>
      <c r="NF59" s="66"/>
      <c r="NG59" s="66"/>
      <c r="NH59" s="66"/>
      <c r="NI59" s="66"/>
      <c r="NJ59" s="66"/>
      <c r="NK59" s="66"/>
      <c r="NL59" s="66"/>
      <c r="NM59" s="66"/>
      <c r="NN59" s="66"/>
      <c r="NO59" s="66"/>
      <c r="NP59" s="66"/>
      <c r="NQ59" s="66"/>
      <c r="NR59" s="66"/>
      <c r="NS59" s="66"/>
      <c r="NT59" s="66"/>
      <c r="NU59" s="66"/>
      <c r="NV59" s="66"/>
      <c r="NW59" s="66"/>
      <c r="NX59" s="66"/>
      <c r="NY59" s="66"/>
      <c r="NZ59" s="66"/>
      <c r="OA59" s="66"/>
      <c r="OB59" s="66"/>
      <c r="OC59" s="66"/>
      <c r="OD59" s="66"/>
      <c r="OE59" s="66"/>
      <c r="OF59" s="66"/>
      <c r="OG59" s="66"/>
      <c r="OH59" s="66"/>
      <c r="OI59" s="66"/>
      <c r="OJ59" s="66"/>
      <c r="OK59" s="66"/>
      <c r="OL59" s="66"/>
      <c r="OM59" s="66"/>
      <c r="ON59" s="66"/>
      <c r="OO59" s="66"/>
      <c r="OP59" s="66"/>
      <c r="OQ59" s="66"/>
      <c r="OR59" s="66"/>
      <c r="OS59" s="66"/>
      <c r="OT59" s="66"/>
      <c r="OU59" s="66"/>
      <c r="OV59" s="66"/>
      <c r="OW59" s="66"/>
      <c r="OX59" s="66"/>
      <c r="OY59" s="66"/>
      <c r="OZ59" s="66"/>
      <c r="PA59" s="66"/>
      <c r="PB59" s="66"/>
      <c r="PC59" s="66"/>
      <c r="PD59" s="66"/>
      <c r="PE59" s="66"/>
      <c r="PF59" s="66"/>
      <c r="PG59" s="66"/>
      <c r="PH59" s="66"/>
      <c r="PI59" s="66"/>
      <c r="PJ59" s="66"/>
      <c r="PK59" s="66"/>
      <c r="PL59" s="66"/>
      <c r="PM59" s="66"/>
      <c r="PN59" s="66"/>
      <c r="PO59" s="66"/>
      <c r="PP59" s="66"/>
      <c r="PQ59" s="66"/>
      <c r="PR59" s="66"/>
      <c r="PS59" s="66"/>
      <c r="PT59" s="66"/>
      <c r="PU59" s="66"/>
      <c r="PV59" s="66"/>
      <c r="PW59" s="66"/>
      <c r="PX59" s="66"/>
      <c r="PY59" s="66"/>
      <c r="PZ59" s="66"/>
      <c r="QA59" s="66"/>
      <c r="QB59" s="66"/>
      <c r="QC59" s="66"/>
      <c r="QD59" s="66"/>
      <c r="QE59" s="66"/>
      <c r="QF59" s="66"/>
      <c r="QG59" s="66"/>
      <c r="QH59" s="66"/>
      <c r="QI59" s="66"/>
      <c r="QJ59" s="66"/>
      <c r="QK59" s="66"/>
      <c r="QL59" s="66"/>
      <c r="QM59" s="66"/>
      <c r="QN59" s="66"/>
      <c r="QO59" s="66"/>
      <c r="QP59" s="66"/>
      <c r="QQ59" s="66"/>
      <c r="QR59" s="66"/>
      <c r="QS59" s="66"/>
      <c r="QT59" s="66"/>
      <c r="QU59" s="66"/>
      <c r="QV59" s="66"/>
      <c r="QW59" s="66"/>
      <c r="QX59" s="66"/>
      <c r="QY59" s="66"/>
      <c r="QZ59" s="66"/>
      <c r="RA59" s="66"/>
      <c r="RB59" s="66"/>
      <c r="RC59" s="66"/>
      <c r="RD59" s="66"/>
      <c r="RE59" s="66"/>
      <c r="RF59" s="66"/>
      <c r="RG59" s="66"/>
      <c r="RH59" s="66"/>
      <c r="RI59" s="66"/>
      <c r="RJ59" s="66"/>
      <c r="RK59" s="66"/>
      <c r="RL59" s="66"/>
      <c r="RM59" s="66"/>
      <c r="RN59" s="66"/>
      <c r="RO59" s="66"/>
      <c r="RP59" s="66"/>
      <c r="RQ59" s="66"/>
      <c r="RR59" s="66"/>
      <c r="RS59" s="66"/>
      <c r="RT59" s="66"/>
      <c r="RU59" s="66"/>
      <c r="RV59" s="66"/>
      <c r="RW59" s="66"/>
      <c r="RX59" s="66"/>
      <c r="RY59" s="66"/>
      <c r="RZ59" s="66"/>
      <c r="SA59" s="66"/>
      <c r="SB59" s="66"/>
      <c r="SC59" s="66"/>
      <c r="SD59" s="66"/>
      <c r="SE59" s="66"/>
      <c r="SF59" s="66"/>
      <c r="SG59" s="66"/>
      <c r="SH59" s="66"/>
      <c r="SI59" s="66"/>
      <c r="SJ59" s="66"/>
      <c r="SK59" s="66"/>
      <c r="SL59" s="66"/>
      <c r="SM59" s="66"/>
      <c r="SN59" s="66"/>
      <c r="SO59" s="66"/>
      <c r="SP59" s="66"/>
      <c r="SQ59" s="66"/>
      <c r="SR59" s="66"/>
      <c r="SS59" s="66"/>
      <c r="ST59" s="66"/>
      <c r="SU59" s="66"/>
      <c r="SV59" s="66"/>
      <c r="SW59" s="66"/>
      <c r="SX59" s="66"/>
      <c r="SY59" s="66"/>
      <c r="SZ59" s="66"/>
      <c r="TA59" s="66"/>
      <c r="TB59" s="66"/>
      <c r="TC59" s="66"/>
      <c r="TD59" s="66"/>
      <c r="TE59" s="66"/>
      <c r="TF59" s="66"/>
      <c r="TG59" s="66"/>
      <c r="TH59" s="66"/>
      <c r="TI59" s="66"/>
      <c r="TJ59" s="66"/>
      <c r="TK59" s="66"/>
      <c r="TL59" s="66"/>
      <c r="TM59" s="66"/>
      <c r="TN59" s="66"/>
      <c r="TO59" s="66"/>
      <c r="TP59" s="66"/>
      <c r="TQ59" s="66"/>
      <c r="TR59" s="66"/>
      <c r="TS59" s="66"/>
      <c r="TT59" s="66"/>
      <c r="TU59" s="66"/>
      <c r="TV59" s="66"/>
      <c r="TW59" s="66"/>
      <c r="TX59" s="66"/>
      <c r="TY59" s="66"/>
      <c r="TZ59" s="66"/>
      <c r="UA59" s="66"/>
      <c r="UB59" s="66"/>
      <c r="UC59" s="66"/>
      <c r="UD59" s="66"/>
      <c r="UE59" s="66"/>
      <c r="UF59" s="66"/>
      <c r="UG59" s="66"/>
      <c r="UH59" s="66"/>
      <c r="UI59" s="66"/>
      <c r="UJ59" s="66"/>
      <c r="UK59" s="66"/>
      <c r="UL59" s="66"/>
      <c r="UM59" s="66"/>
      <c r="UN59" s="66"/>
      <c r="UO59" s="66"/>
      <c r="UP59" s="66"/>
      <c r="UQ59" s="66"/>
      <c r="UR59" s="66"/>
      <c r="US59" s="66"/>
      <c r="UT59" s="66"/>
      <c r="UU59" s="66"/>
      <c r="UV59" s="66"/>
      <c r="UW59" s="66"/>
      <c r="UX59" s="66"/>
      <c r="UY59" s="66"/>
      <c r="UZ59" s="66"/>
      <c r="VA59" s="66"/>
      <c r="VB59" s="66"/>
      <c r="VC59" s="66"/>
      <c r="VD59" s="66"/>
      <c r="VE59" s="66"/>
      <c r="VF59" s="66"/>
      <c r="VG59" s="66"/>
      <c r="VH59" s="66"/>
      <c r="VI59" s="66"/>
      <c r="VJ59" s="66"/>
      <c r="VK59" s="66"/>
      <c r="VL59" s="66"/>
      <c r="VM59" s="66"/>
      <c r="VN59" s="66"/>
      <c r="VO59" s="66"/>
      <c r="VP59" s="66"/>
      <c r="VQ59" s="66"/>
      <c r="VR59" s="66"/>
      <c r="VS59" s="66"/>
      <c r="VT59" s="66"/>
      <c r="VU59" s="66"/>
      <c r="VV59" s="66"/>
      <c r="VW59" s="66"/>
      <c r="VX59" s="66"/>
      <c r="VY59" s="66"/>
      <c r="VZ59" s="66"/>
      <c r="WA59" s="66"/>
      <c r="WB59" s="66"/>
      <c r="WC59" s="66"/>
      <c r="WD59" s="66"/>
      <c r="WE59" s="66"/>
      <c r="WF59" s="66"/>
      <c r="WG59" s="66"/>
      <c r="WH59" s="66"/>
      <c r="WI59" s="66"/>
      <c r="WJ59" s="66"/>
      <c r="WK59" s="66"/>
      <c r="WL59" s="66"/>
      <c r="WM59" s="66"/>
      <c r="WN59" s="66"/>
      <c r="WO59" s="66"/>
      <c r="WP59" s="66"/>
      <c r="WQ59" s="66"/>
      <c r="WR59" s="66"/>
      <c r="WS59" s="66"/>
      <c r="WT59" s="66"/>
      <c r="WU59" s="66"/>
      <c r="WV59" s="66"/>
      <c r="WW59" s="66"/>
      <c r="WX59" s="66"/>
      <c r="WY59" s="66"/>
      <c r="WZ59" s="66"/>
      <c r="XA59" s="66"/>
      <c r="XB59" s="66"/>
      <c r="XC59" s="66"/>
      <c r="XD59" s="66"/>
      <c r="XE59" s="66"/>
      <c r="XF59" s="66"/>
      <c r="XG59" s="66"/>
      <c r="XH59" s="66"/>
      <c r="XI59" s="66"/>
      <c r="XJ59" s="66"/>
      <c r="XK59" s="66"/>
      <c r="XL59" s="66"/>
      <c r="XM59" s="66"/>
      <c r="XN59" s="66"/>
      <c r="XO59" s="66"/>
      <c r="XP59" s="66"/>
      <c r="XQ59" s="66"/>
      <c r="XR59" s="66"/>
      <c r="XS59" s="66"/>
      <c r="XT59" s="66"/>
      <c r="XU59" s="66"/>
      <c r="XV59" s="66"/>
      <c r="XW59" s="66"/>
      <c r="XX59" s="66"/>
      <c r="XY59" s="66"/>
      <c r="XZ59" s="66"/>
      <c r="YA59" s="66"/>
      <c r="YB59" s="66"/>
      <c r="YC59" s="66"/>
      <c r="YD59" s="66"/>
      <c r="YE59" s="66"/>
      <c r="YF59" s="66"/>
      <c r="YG59" s="66"/>
      <c r="YH59" s="66"/>
      <c r="YI59" s="66"/>
      <c r="YJ59" s="66"/>
      <c r="YK59" s="66"/>
      <c r="YL59" s="66"/>
      <c r="YM59" s="66"/>
      <c r="YN59" s="66"/>
      <c r="YO59" s="66"/>
      <c r="YP59" s="66"/>
      <c r="YQ59" s="66"/>
      <c r="YR59" s="66"/>
      <c r="YS59" s="66"/>
      <c r="YT59" s="66"/>
      <c r="YU59" s="66"/>
      <c r="YV59" s="66"/>
      <c r="YW59" s="66"/>
      <c r="YX59" s="66"/>
      <c r="YY59" s="66"/>
      <c r="YZ59" s="66"/>
      <c r="ZA59" s="66"/>
      <c r="ZB59" s="66"/>
      <c r="ZC59" s="66"/>
      <c r="ZD59" s="66"/>
      <c r="ZE59" s="66"/>
      <c r="ZF59" s="66"/>
      <c r="ZG59" s="66"/>
      <c r="ZH59" s="66"/>
      <c r="ZI59" s="66"/>
      <c r="ZJ59" s="66"/>
      <c r="ZK59" s="66"/>
      <c r="ZL59" s="66"/>
      <c r="ZM59" s="66"/>
      <c r="ZN59" s="66"/>
      <c r="ZO59" s="66"/>
      <c r="ZP59" s="66"/>
      <c r="ZQ59" s="66"/>
      <c r="ZR59" s="66"/>
      <c r="ZS59" s="66"/>
      <c r="ZT59" s="66"/>
      <c r="ZU59" s="66"/>
      <c r="ZV59" s="66"/>
      <c r="ZW59" s="66"/>
      <c r="ZX59" s="66"/>
      <c r="ZY59" s="66"/>
      <c r="ZZ59" s="66"/>
      <c r="AAA59" s="66"/>
      <c r="AAB59" s="66"/>
      <c r="AAC59" s="66"/>
      <c r="AAD59" s="66"/>
      <c r="AAE59" s="66"/>
      <c r="AAF59" s="66"/>
      <c r="AAG59" s="66"/>
      <c r="AAH59" s="66"/>
      <c r="AAI59" s="66"/>
      <c r="AAJ59" s="66"/>
      <c r="AAK59" s="66"/>
      <c r="AAL59" s="66"/>
      <c r="AAM59" s="66"/>
      <c r="AAN59" s="66"/>
      <c r="AAO59" s="66"/>
      <c r="AAP59" s="66"/>
      <c r="AAQ59" s="66"/>
      <c r="AAR59" s="66"/>
      <c r="AAS59" s="66"/>
      <c r="AAT59" s="66"/>
      <c r="AAU59" s="66"/>
      <c r="AAV59" s="66"/>
      <c r="AAW59" s="66"/>
      <c r="AAX59" s="66"/>
      <c r="AAY59" s="66"/>
      <c r="AAZ59" s="66"/>
      <c r="ABA59" s="66"/>
      <c r="ABB59" s="66"/>
      <c r="ABC59" s="66"/>
      <c r="ABD59" s="66"/>
      <c r="ABE59" s="66"/>
      <c r="ABF59" s="66"/>
      <c r="ABG59" s="66"/>
      <c r="ABH59" s="66"/>
      <c r="ABI59" s="66"/>
      <c r="ABJ59" s="66"/>
      <c r="ABK59" s="66"/>
      <c r="ABL59" s="66"/>
      <c r="ABM59" s="66"/>
      <c r="ABN59" s="66"/>
      <c r="ABO59" s="66"/>
      <c r="ABP59" s="66"/>
      <c r="ABQ59" s="66"/>
      <c r="ABR59" s="66"/>
      <c r="ABS59" s="66"/>
      <c r="ABT59" s="66"/>
      <c r="ABU59" s="66"/>
      <c r="ABV59" s="66"/>
      <c r="ABW59" s="66"/>
      <c r="ABX59" s="66"/>
      <c r="ABY59" s="66"/>
      <c r="ABZ59" s="66"/>
      <c r="ACA59" s="66"/>
      <c r="ACB59" s="66"/>
      <c r="ACC59" s="66"/>
      <c r="ACD59" s="66"/>
      <c r="ACE59" s="66"/>
      <c r="ACF59" s="66"/>
      <c r="ACG59" s="66"/>
      <c r="ACH59" s="66"/>
      <c r="ACI59" s="66"/>
      <c r="ACJ59" s="66"/>
      <c r="ACK59" s="66"/>
      <c r="ACL59" s="66"/>
      <c r="ACM59" s="66"/>
      <c r="ACN59" s="66"/>
      <c r="ACO59" s="66"/>
      <c r="ACP59" s="66"/>
      <c r="ACQ59" s="66"/>
      <c r="ACR59" s="66"/>
      <c r="ACS59" s="66"/>
      <c r="ACT59" s="66"/>
      <c r="ACU59" s="66"/>
      <c r="ACV59" s="66"/>
      <c r="ACW59" s="66"/>
      <c r="ACX59" s="66"/>
      <c r="ACY59" s="66"/>
      <c r="ACZ59" s="66"/>
      <c r="ADA59" s="66"/>
      <c r="ADB59" s="66"/>
    </row>
    <row r="60" spans="1:782" s="96" customFormat="1" x14ac:dyDescent="0.15">
      <c r="A60" s="66"/>
      <c r="B60" s="66"/>
      <c r="C60" s="94"/>
      <c r="E60" s="97"/>
      <c r="F60" s="97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  <c r="IS60" s="66"/>
      <c r="IT60" s="66"/>
      <c r="IU60" s="66"/>
      <c r="IV60" s="66"/>
      <c r="IW60" s="66"/>
      <c r="IX60" s="66"/>
      <c r="IY60" s="66"/>
      <c r="IZ60" s="66"/>
      <c r="JA60" s="66"/>
      <c r="JB60" s="66"/>
      <c r="JC60" s="66"/>
      <c r="JD60" s="66"/>
      <c r="JE60" s="66"/>
      <c r="JF60" s="66"/>
      <c r="JG60" s="66"/>
      <c r="JH60" s="66"/>
      <c r="JI60" s="66"/>
      <c r="JJ60" s="66"/>
      <c r="JK60" s="66"/>
      <c r="JL60" s="66"/>
      <c r="JM60" s="66"/>
      <c r="JN60" s="66"/>
      <c r="JO60" s="66"/>
      <c r="JP60" s="66"/>
      <c r="JQ60" s="66"/>
      <c r="JR60" s="66"/>
      <c r="JS60" s="66"/>
      <c r="JT60" s="66"/>
      <c r="JU60" s="66"/>
      <c r="JV60" s="66"/>
      <c r="JW60" s="66"/>
      <c r="JX60" s="66"/>
      <c r="JY60" s="66"/>
      <c r="JZ60" s="66"/>
      <c r="KA60" s="66"/>
      <c r="KB60" s="66"/>
      <c r="KC60" s="66"/>
      <c r="KD60" s="66"/>
      <c r="KE60" s="66"/>
      <c r="KF60" s="66"/>
      <c r="KG60" s="66"/>
      <c r="KH60" s="66"/>
      <c r="KI60" s="66"/>
      <c r="KJ60" s="66"/>
      <c r="KK60" s="66"/>
      <c r="KL60" s="66"/>
      <c r="KM60" s="66"/>
      <c r="KN60" s="66"/>
      <c r="KO60" s="66"/>
      <c r="KP60" s="66"/>
      <c r="KQ60" s="66"/>
      <c r="KR60" s="66"/>
      <c r="KS60" s="66"/>
      <c r="KT60" s="66"/>
      <c r="KU60" s="66"/>
      <c r="KV60" s="66"/>
      <c r="KW60" s="66"/>
      <c r="KX60" s="66"/>
      <c r="KY60" s="66"/>
      <c r="KZ60" s="66"/>
      <c r="LA60" s="66"/>
      <c r="LB60" s="66"/>
      <c r="LC60" s="66"/>
      <c r="LD60" s="66"/>
      <c r="LE60" s="66"/>
      <c r="LF60" s="66"/>
      <c r="LG60" s="66"/>
      <c r="LH60" s="66"/>
      <c r="LI60" s="66"/>
      <c r="LJ60" s="66"/>
      <c r="LK60" s="66"/>
      <c r="LL60" s="66"/>
      <c r="LM60" s="66"/>
      <c r="LN60" s="66"/>
      <c r="LO60" s="66"/>
      <c r="LP60" s="66"/>
      <c r="LQ60" s="66"/>
      <c r="LR60" s="66"/>
      <c r="LS60" s="66"/>
      <c r="LT60" s="66"/>
      <c r="LU60" s="66"/>
      <c r="LV60" s="66"/>
      <c r="LW60" s="66"/>
      <c r="LX60" s="66"/>
      <c r="LY60" s="66"/>
      <c r="LZ60" s="66"/>
      <c r="MA60" s="66"/>
      <c r="MB60" s="66"/>
      <c r="MC60" s="66"/>
      <c r="MD60" s="66"/>
      <c r="ME60" s="66"/>
      <c r="MF60" s="66"/>
      <c r="MG60" s="66"/>
      <c r="MH60" s="66"/>
      <c r="MI60" s="66"/>
      <c r="MJ60" s="66"/>
      <c r="MK60" s="66"/>
      <c r="ML60" s="66"/>
      <c r="MM60" s="66"/>
      <c r="MN60" s="66"/>
      <c r="MO60" s="66"/>
      <c r="MP60" s="66"/>
      <c r="MQ60" s="66"/>
      <c r="MR60" s="66"/>
      <c r="MS60" s="66"/>
      <c r="MT60" s="66"/>
      <c r="MU60" s="66"/>
      <c r="MV60" s="66"/>
      <c r="MW60" s="66"/>
      <c r="MX60" s="66"/>
      <c r="MY60" s="66"/>
      <c r="MZ60" s="66"/>
      <c r="NA60" s="66"/>
      <c r="NB60" s="66"/>
      <c r="NC60" s="66"/>
      <c r="ND60" s="66"/>
      <c r="NE60" s="66"/>
      <c r="NF60" s="66"/>
      <c r="NG60" s="66"/>
      <c r="NH60" s="66"/>
      <c r="NI60" s="66"/>
      <c r="NJ60" s="66"/>
      <c r="NK60" s="66"/>
      <c r="NL60" s="66"/>
      <c r="NM60" s="66"/>
      <c r="NN60" s="66"/>
      <c r="NO60" s="66"/>
      <c r="NP60" s="66"/>
      <c r="NQ60" s="66"/>
      <c r="NR60" s="66"/>
      <c r="NS60" s="66"/>
      <c r="NT60" s="66"/>
      <c r="NU60" s="66"/>
      <c r="NV60" s="66"/>
      <c r="NW60" s="66"/>
      <c r="NX60" s="66"/>
      <c r="NY60" s="66"/>
      <c r="NZ60" s="66"/>
      <c r="OA60" s="66"/>
      <c r="OB60" s="66"/>
      <c r="OC60" s="66"/>
      <c r="OD60" s="66"/>
      <c r="OE60" s="66"/>
      <c r="OF60" s="66"/>
      <c r="OG60" s="66"/>
      <c r="OH60" s="66"/>
      <c r="OI60" s="66"/>
      <c r="OJ60" s="66"/>
      <c r="OK60" s="66"/>
      <c r="OL60" s="66"/>
      <c r="OM60" s="66"/>
      <c r="ON60" s="66"/>
      <c r="OO60" s="66"/>
      <c r="OP60" s="66"/>
      <c r="OQ60" s="66"/>
      <c r="OR60" s="66"/>
      <c r="OS60" s="66"/>
      <c r="OT60" s="66"/>
      <c r="OU60" s="66"/>
      <c r="OV60" s="66"/>
      <c r="OW60" s="66"/>
      <c r="OX60" s="66"/>
      <c r="OY60" s="66"/>
      <c r="OZ60" s="66"/>
      <c r="PA60" s="66"/>
      <c r="PB60" s="66"/>
      <c r="PC60" s="66"/>
      <c r="PD60" s="66"/>
      <c r="PE60" s="66"/>
      <c r="PF60" s="66"/>
      <c r="PG60" s="66"/>
      <c r="PH60" s="66"/>
      <c r="PI60" s="66"/>
      <c r="PJ60" s="66"/>
      <c r="PK60" s="66"/>
      <c r="PL60" s="66"/>
      <c r="PM60" s="66"/>
      <c r="PN60" s="66"/>
      <c r="PO60" s="66"/>
      <c r="PP60" s="66"/>
      <c r="PQ60" s="66"/>
      <c r="PR60" s="66"/>
      <c r="PS60" s="66"/>
      <c r="PT60" s="66"/>
      <c r="PU60" s="66"/>
      <c r="PV60" s="66"/>
      <c r="PW60" s="66"/>
      <c r="PX60" s="66"/>
      <c r="PY60" s="66"/>
      <c r="PZ60" s="66"/>
      <c r="QA60" s="66"/>
      <c r="QB60" s="66"/>
      <c r="QC60" s="66"/>
      <c r="QD60" s="66"/>
      <c r="QE60" s="66"/>
      <c r="QF60" s="66"/>
      <c r="QG60" s="66"/>
      <c r="QH60" s="66"/>
      <c r="QI60" s="66"/>
      <c r="QJ60" s="66"/>
      <c r="QK60" s="66"/>
      <c r="QL60" s="66"/>
      <c r="QM60" s="66"/>
      <c r="QN60" s="66"/>
      <c r="QO60" s="66"/>
      <c r="QP60" s="66"/>
      <c r="QQ60" s="66"/>
      <c r="QR60" s="66"/>
      <c r="QS60" s="66"/>
      <c r="QT60" s="66"/>
      <c r="QU60" s="66"/>
      <c r="QV60" s="66"/>
      <c r="QW60" s="66"/>
      <c r="QX60" s="66"/>
      <c r="QY60" s="66"/>
      <c r="QZ60" s="66"/>
      <c r="RA60" s="66"/>
      <c r="RB60" s="66"/>
      <c r="RC60" s="66"/>
      <c r="RD60" s="66"/>
      <c r="RE60" s="66"/>
      <c r="RF60" s="66"/>
      <c r="RG60" s="66"/>
      <c r="RH60" s="66"/>
      <c r="RI60" s="66"/>
      <c r="RJ60" s="66"/>
      <c r="RK60" s="66"/>
      <c r="RL60" s="66"/>
      <c r="RM60" s="66"/>
      <c r="RN60" s="66"/>
      <c r="RO60" s="66"/>
      <c r="RP60" s="66"/>
      <c r="RQ60" s="66"/>
      <c r="RR60" s="66"/>
      <c r="RS60" s="66"/>
      <c r="RT60" s="66"/>
      <c r="RU60" s="66"/>
      <c r="RV60" s="66"/>
      <c r="RW60" s="66"/>
      <c r="RX60" s="66"/>
      <c r="RY60" s="66"/>
      <c r="RZ60" s="66"/>
      <c r="SA60" s="66"/>
      <c r="SB60" s="66"/>
      <c r="SC60" s="66"/>
      <c r="SD60" s="66"/>
      <c r="SE60" s="66"/>
      <c r="SF60" s="66"/>
      <c r="SG60" s="66"/>
      <c r="SH60" s="66"/>
      <c r="SI60" s="66"/>
      <c r="SJ60" s="66"/>
      <c r="SK60" s="66"/>
      <c r="SL60" s="66"/>
      <c r="SM60" s="66"/>
      <c r="SN60" s="66"/>
      <c r="SO60" s="66"/>
      <c r="SP60" s="66"/>
      <c r="SQ60" s="66"/>
      <c r="SR60" s="66"/>
      <c r="SS60" s="66"/>
      <c r="ST60" s="66"/>
      <c r="SU60" s="66"/>
      <c r="SV60" s="66"/>
      <c r="SW60" s="66"/>
      <c r="SX60" s="66"/>
      <c r="SY60" s="66"/>
      <c r="SZ60" s="66"/>
      <c r="TA60" s="66"/>
      <c r="TB60" s="66"/>
      <c r="TC60" s="66"/>
      <c r="TD60" s="66"/>
      <c r="TE60" s="66"/>
      <c r="TF60" s="66"/>
      <c r="TG60" s="66"/>
      <c r="TH60" s="66"/>
      <c r="TI60" s="66"/>
      <c r="TJ60" s="66"/>
      <c r="TK60" s="66"/>
      <c r="TL60" s="66"/>
      <c r="TM60" s="66"/>
      <c r="TN60" s="66"/>
      <c r="TO60" s="66"/>
      <c r="TP60" s="66"/>
      <c r="TQ60" s="66"/>
      <c r="TR60" s="66"/>
      <c r="TS60" s="66"/>
      <c r="TT60" s="66"/>
      <c r="TU60" s="66"/>
      <c r="TV60" s="66"/>
      <c r="TW60" s="66"/>
      <c r="TX60" s="66"/>
      <c r="TY60" s="66"/>
      <c r="TZ60" s="66"/>
      <c r="UA60" s="66"/>
      <c r="UB60" s="66"/>
      <c r="UC60" s="66"/>
      <c r="UD60" s="66"/>
      <c r="UE60" s="66"/>
      <c r="UF60" s="66"/>
      <c r="UG60" s="66"/>
      <c r="UH60" s="66"/>
      <c r="UI60" s="66"/>
      <c r="UJ60" s="66"/>
      <c r="UK60" s="66"/>
      <c r="UL60" s="66"/>
      <c r="UM60" s="66"/>
      <c r="UN60" s="66"/>
      <c r="UO60" s="66"/>
      <c r="UP60" s="66"/>
      <c r="UQ60" s="66"/>
      <c r="UR60" s="66"/>
      <c r="US60" s="66"/>
      <c r="UT60" s="66"/>
      <c r="UU60" s="66"/>
      <c r="UV60" s="66"/>
      <c r="UW60" s="66"/>
      <c r="UX60" s="66"/>
      <c r="UY60" s="66"/>
      <c r="UZ60" s="66"/>
      <c r="VA60" s="66"/>
      <c r="VB60" s="66"/>
      <c r="VC60" s="66"/>
      <c r="VD60" s="66"/>
      <c r="VE60" s="66"/>
      <c r="VF60" s="66"/>
      <c r="VG60" s="66"/>
      <c r="VH60" s="66"/>
      <c r="VI60" s="66"/>
      <c r="VJ60" s="66"/>
      <c r="VK60" s="66"/>
      <c r="VL60" s="66"/>
      <c r="VM60" s="66"/>
      <c r="VN60" s="66"/>
      <c r="VO60" s="66"/>
      <c r="VP60" s="66"/>
      <c r="VQ60" s="66"/>
      <c r="VR60" s="66"/>
      <c r="VS60" s="66"/>
      <c r="VT60" s="66"/>
      <c r="VU60" s="66"/>
      <c r="VV60" s="66"/>
      <c r="VW60" s="66"/>
      <c r="VX60" s="66"/>
      <c r="VY60" s="66"/>
      <c r="VZ60" s="66"/>
      <c r="WA60" s="66"/>
      <c r="WB60" s="66"/>
      <c r="WC60" s="66"/>
      <c r="WD60" s="66"/>
      <c r="WE60" s="66"/>
      <c r="WF60" s="66"/>
      <c r="WG60" s="66"/>
      <c r="WH60" s="66"/>
      <c r="WI60" s="66"/>
      <c r="WJ60" s="66"/>
      <c r="WK60" s="66"/>
      <c r="WL60" s="66"/>
      <c r="WM60" s="66"/>
      <c r="WN60" s="66"/>
      <c r="WO60" s="66"/>
      <c r="WP60" s="66"/>
      <c r="WQ60" s="66"/>
      <c r="WR60" s="66"/>
      <c r="WS60" s="66"/>
      <c r="WT60" s="66"/>
      <c r="WU60" s="66"/>
      <c r="WV60" s="66"/>
      <c r="WW60" s="66"/>
      <c r="WX60" s="66"/>
      <c r="WY60" s="66"/>
      <c r="WZ60" s="66"/>
      <c r="XA60" s="66"/>
      <c r="XB60" s="66"/>
      <c r="XC60" s="66"/>
      <c r="XD60" s="66"/>
      <c r="XE60" s="66"/>
      <c r="XF60" s="66"/>
      <c r="XG60" s="66"/>
      <c r="XH60" s="66"/>
      <c r="XI60" s="66"/>
      <c r="XJ60" s="66"/>
      <c r="XK60" s="66"/>
      <c r="XL60" s="66"/>
      <c r="XM60" s="66"/>
      <c r="XN60" s="66"/>
      <c r="XO60" s="66"/>
      <c r="XP60" s="66"/>
      <c r="XQ60" s="66"/>
      <c r="XR60" s="66"/>
      <c r="XS60" s="66"/>
      <c r="XT60" s="66"/>
      <c r="XU60" s="66"/>
      <c r="XV60" s="66"/>
      <c r="XW60" s="66"/>
      <c r="XX60" s="66"/>
      <c r="XY60" s="66"/>
      <c r="XZ60" s="66"/>
      <c r="YA60" s="66"/>
      <c r="YB60" s="66"/>
      <c r="YC60" s="66"/>
      <c r="YD60" s="66"/>
      <c r="YE60" s="66"/>
      <c r="YF60" s="66"/>
      <c r="YG60" s="66"/>
      <c r="YH60" s="66"/>
      <c r="YI60" s="66"/>
      <c r="YJ60" s="66"/>
      <c r="YK60" s="66"/>
      <c r="YL60" s="66"/>
      <c r="YM60" s="66"/>
      <c r="YN60" s="66"/>
      <c r="YO60" s="66"/>
      <c r="YP60" s="66"/>
      <c r="YQ60" s="66"/>
      <c r="YR60" s="66"/>
      <c r="YS60" s="66"/>
      <c r="YT60" s="66"/>
      <c r="YU60" s="66"/>
      <c r="YV60" s="66"/>
      <c r="YW60" s="66"/>
      <c r="YX60" s="66"/>
      <c r="YY60" s="66"/>
      <c r="YZ60" s="66"/>
      <c r="ZA60" s="66"/>
      <c r="ZB60" s="66"/>
      <c r="ZC60" s="66"/>
      <c r="ZD60" s="66"/>
      <c r="ZE60" s="66"/>
      <c r="ZF60" s="66"/>
      <c r="ZG60" s="66"/>
      <c r="ZH60" s="66"/>
      <c r="ZI60" s="66"/>
      <c r="ZJ60" s="66"/>
      <c r="ZK60" s="66"/>
      <c r="ZL60" s="66"/>
      <c r="ZM60" s="66"/>
      <c r="ZN60" s="66"/>
      <c r="ZO60" s="66"/>
      <c r="ZP60" s="66"/>
      <c r="ZQ60" s="66"/>
      <c r="ZR60" s="66"/>
      <c r="ZS60" s="66"/>
      <c r="ZT60" s="66"/>
      <c r="ZU60" s="66"/>
      <c r="ZV60" s="66"/>
      <c r="ZW60" s="66"/>
      <c r="ZX60" s="66"/>
      <c r="ZY60" s="66"/>
      <c r="ZZ60" s="66"/>
      <c r="AAA60" s="66"/>
      <c r="AAB60" s="66"/>
      <c r="AAC60" s="66"/>
      <c r="AAD60" s="66"/>
      <c r="AAE60" s="66"/>
      <c r="AAF60" s="66"/>
      <c r="AAG60" s="66"/>
      <c r="AAH60" s="66"/>
      <c r="AAI60" s="66"/>
      <c r="AAJ60" s="66"/>
      <c r="AAK60" s="66"/>
      <c r="AAL60" s="66"/>
      <c r="AAM60" s="66"/>
      <c r="AAN60" s="66"/>
      <c r="AAO60" s="66"/>
      <c r="AAP60" s="66"/>
      <c r="AAQ60" s="66"/>
      <c r="AAR60" s="66"/>
      <c r="AAS60" s="66"/>
      <c r="AAT60" s="66"/>
      <c r="AAU60" s="66"/>
      <c r="AAV60" s="66"/>
      <c r="AAW60" s="66"/>
      <c r="AAX60" s="66"/>
      <c r="AAY60" s="66"/>
      <c r="AAZ60" s="66"/>
      <c r="ABA60" s="66"/>
      <c r="ABB60" s="66"/>
      <c r="ABC60" s="66"/>
      <c r="ABD60" s="66"/>
      <c r="ABE60" s="66"/>
      <c r="ABF60" s="66"/>
      <c r="ABG60" s="66"/>
      <c r="ABH60" s="66"/>
      <c r="ABI60" s="66"/>
      <c r="ABJ60" s="66"/>
      <c r="ABK60" s="66"/>
      <c r="ABL60" s="66"/>
      <c r="ABM60" s="66"/>
      <c r="ABN60" s="66"/>
      <c r="ABO60" s="66"/>
      <c r="ABP60" s="66"/>
      <c r="ABQ60" s="66"/>
      <c r="ABR60" s="66"/>
      <c r="ABS60" s="66"/>
      <c r="ABT60" s="66"/>
      <c r="ABU60" s="66"/>
      <c r="ABV60" s="66"/>
      <c r="ABW60" s="66"/>
      <c r="ABX60" s="66"/>
      <c r="ABY60" s="66"/>
      <c r="ABZ60" s="66"/>
      <c r="ACA60" s="66"/>
      <c r="ACB60" s="66"/>
      <c r="ACC60" s="66"/>
      <c r="ACD60" s="66"/>
      <c r="ACE60" s="66"/>
      <c r="ACF60" s="66"/>
      <c r="ACG60" s="66"/>
      <c r="ACH60" s="66"/>
      <c r="ACI60" s="66"/>
      <c r="ACJ60" s="66"/>
      <c r="ACK60" s="66"/>
      <c r="ACL60" s="66"/>
      <c r="ACM60" s="66"/>
      <c r="ACN60" s="66"/>
      <c r="ACO60" s="66"/>
      <c r="ACP60" s="66"/>
      <c r="ACQ60" s="66"/>
      <c r="ACR60" s="66"/>
      <c r="ACS60" s="66"/>
      <c r="ACT60" s="66"/>
      <c r="ACU60" s="66"/>
      <c r="ACV60" s="66"/>
      <c r="ACW60" s="66"/>
      <c r="ACX60" s="66"/>
      <c r="ACY60" s="66"/>
      <c r="ACZ60" s="66"/>
      <c r="ADA60" s="66"/>
      <c r="ADB60" s="66"/>
    </row>
    <row r="61" spans="1:782" s="96" customFormat="1" x14ac:dyDescent="0.15">
      <c r="A61" s="66"/>
      <c r="B61" s="66"/>
      <c r="C61" s="94"/>
      <c r="E61" s="97"/>
      <c r="F61" s="97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6"/>
      <c r="LS61" s="66"/>
      <c r="LT61" s="66"/>
      <c r="LU61" s="66"/>
      <c r="LV61" s="66"/>
      <c r="LW61" s="66"/>
      <c r="LX61" s="66"/>
      <c r="LY61" s="66"/>
      <c r="LZ61" s="66"/>
      <c r="MA61" s="66"/>
      <c r="MB61" s="66"/>
      <c r="MC61" s="66"/>
      <c r="MD61" s="66"/>
      <c r="ME61" s="66"/>
      <c r="MF61" s="66"/>
      <c r="MG61" s="66"/>
      <c r="MH61" s="66"/>
      <c r="MI61" s="66"/>
      <c r="MJ61" s="66"/>
      <c r="MK61" s="66"/>
      <c r="ML61" s="66"/>
      <c r="MM61" s="66"/>
      <c r="MN61" s="66"/>
      <c r="MO61" s="66"/>
      <c r="MP61" s="66"/>
      <c r="MQ61" s="66"/>
      <c r="MR61" s="66"/>
      <c r="MS61" s="66"/>
      <c r="MT61" s="66"/>
      <c r="MU61" s="66"/>
      <c r="MV61" s="66"/>
      <c r="MW61" s="66"/>
      <c r="MX61" s="66"/>
      <c r="MY61" s="66"/>
      <c r="MZ61" s="66"/>
      <c r="NA61" s="66"/>
      <c r="NB61" s="66"/>
      <c r="NC61" s="66"/>
      <c r="ND61" s="66"/>
      <c r="NE61" s="66"/>
      <c r="NF61" s="66"/>
      <c r="NG61" s="66"/>
      <c r="NH61" s="66"/>
      <c r="NI61" s="66"/>
      <c r="NJ61" s="66"/>
      <c r="NK61" s="66"/>
      <c r="NL61" s="66"/>
      <c r="NM61" s="66"/>
      <c r="NN61" s="66"/>
      <c r="NO61" s="66"/>
      <c r="NP61" s="66"/>
      <c r="NQ61" s="66"/>
      <c r="NR61" s="66"/>
      <c r="NS61" s="66"/>
      <c r="NT61" s="66"/>
      <c r="NU61" s="66"/>
      <c r="NV61" s="66"/>
      <c r="NW61" s="66"/>
      <c r="NX61" s="66"/>
      <c r="NY61" s="66"/>
      <c r="NZ61" s="66"/>
      <c r="OA61" s="66"/>
      <c r="OB61" s="66"/>
      <c r="OC61" s="66"/>
      <c r="OD61" s="66"/>
      <c r="OE61" s="66"/>
      <c r="OF61" s="66"/>
      <c r="OG61" s="66"/>
      <c r="OH61" s="66"/>
      <c r="OI61" s="66"/>
      <c r="OJ61" s="66"/>
      <c r="OK61" s="66"/>
      <c r="OL61" s="66"/>
      <c r="OM61" s="66"/>
      <c r="ON61" s="66"/>
      <c r="OO61" s="66"/>
      <c r="OP61" s="66"/>
      <c r="OQ61" s="66"/>
      <c r="OR61" s="66"/>
      <c r="OS61" s="66"/>
      <c r="OT61" s="66"/>
      <c r="OU61" s="66"/>
      <c r="OV61" s="66"/>
      <c r="OW61" s="66"/>
      <c r="OX61" s="66"/>
      <c r="OY61" s="66"/>
      <c r="OZ61" s="66"/>
      <c r="PA61" s="66"/>
      <c r="PB61" s="66"/>
      <c r="PC61" s="66"/>
      <c r="PD61" s="66"/>
      <c r="PE61" s="66"/>
      <c r="PF61" s="66"/>
      <c r="PG61" s="66"/>
      <c r="PH61" s="66"/>
      <c r="PI61" s="66"/>
      <c r="PJ61" s="66"/>
      <c r="PK61" s="66"/>
      <c r="PL61" s="66"/>
      <c r="PM61" s="66"/>
      <c r="PN61" s="66"/>
      <c r="PO61" s="66"/>
      <c r="PP61" s="66"/>
      <c r="PQ61" s="66"/>
      <c r="PR61" s="66"/>
      <c r="PS61" s="66"/>
      <c r="PT61" s="66"/>
      <c r="PU61" s="66"/>
      <c r="PV61" s="66"/>
      <c r="PW61" s="66"/>
      <c r="PX61" s="66"/>
      <c r="PY61" s="66"/>
      <c r="PZ61" s="66"/>
      <c r="QA61" s="66"/>
      <c r="QB61" s="66"/>
      <c r="QC61" s="66"/>
      <c r="QD61" s="66"/>
      <c r="QE61" s="66"/>
      <c r="QF61" s="66"/>
      <c r="QG61" s="66"/>
      <c r="QH61" s="66"/>
      <c r="QI61" s="66"/>
      <c r="QJ61" s="66"/>
      <c r="QK61" s="66"/>
      <c r="QL61" s="66"/>
      <c r="QM61" s="66"/>
      <c r="QN61" s="66"/>
      <c r="QO61" s="66"/>
      <c r="QP61" s="66"/>
      <c r="QQ61" s="66"/>
      <c r="QR61" s="66"/>
      <c r="QS61" s="66"/>
      <c r="QT61" s="66"/>
      <c r="QU61" s="66"/>
      <c r="QV61" s="66"/>
      <c r="QW61" s="66"/>
      <c r="QX61" s="66"/>
      <c r="QY61" s="66"/>
      <c r="QZ61" s="66"/>
      <c r="RA61" s="66"/>
      <c r="RB61" s="66"/>
      <c r="RC61" s="66"/>
      <c r="RD61" s="66"/>
      <c r="RE61" s="66"/>
      <c r="RF61" s="66"/>
      <c r="RG61" s="66"/>
      <c r="RH61" s="66"/>
      <c r="RI61" s="66"/>
      <c r="RJ61" s="66"/>
      <c r="RK61" s="66"/>
      <c r="RL61" s="66"/>
      <c r="RM61" s="66"/>
      <c r="RN61" s="66"/>
      <c r="RO61" s="66"/>
      <c r="RP61" s="66"/>
      <c r="RQ61" s="66"/>
      <c r="RR61" s="66"/>
      <c r="RS61" s="66"/>
      <c r="RT61" s="66"/>
      <c r="RU61" s="66"/>
      <c r="RV61" s="66"/>
      <c r="RW61" s="66"/>
      <c r="RX61" s="66"/>
      <c r="RY61" s="66"/>
      <c r="RZ61" s="66"/>
      <c r="SA61" s="66"/>
      <c r="SB61" s="66"/>
      <c r="SC61" s="66"/>
      <c r="SD61" s="66"/>
      <c r="SE61" s="66"/>
      <c r="SF61" s="66"/>
      <c r="SG61" s="66"/>
      <c r="SH61" s="66"/>
      <c r="SI61" s="66"/>
      <c r="SJ61" s="66"/>
      <c r="SK61" s="66"/>
      <c r="SL61" s="66"/>
      <c r="SM61" s="66"/>
      <c r="SN61" s="66"/>
      <c r="SO61" s="66"/>
      <c r="SP61" s="66"/>
      <c r="SQ61" s="66"/>
      <c r="SR61" s="66"/>
      <c r="SS61" s="66"/>
      <c r="ST61" s="66"/>
      <c r="SU61" s="66"/>
      <c r="SV61" s="66"/>
      <c r="SW61" s="66"/>
      <c r="SX61" s="66"/>
      <c r="SY61" s="66"/>
      <c r="SZ61" s="66"/>
      <c r="TA61" s="66"/>
      <c r="TB61" s="66"/>
      <c r="TC61" s="66"/>
      <c r="TD61" s="66"/>
      <c r="TE61" s="66"/>
      <c r="TF61" s="66"/>
      <c r="TG61" s="66"/>
      <c r="TH61" s="66"/>
      <c r="TI61" s="66"/>
      <c r="TJ61" s="66"/>
      <c r="TK61" s="66"/>
      <c r="TL61" s="66"/>
      <c r="TM61" s="66"/>
      <c r="TN61" s="66"/>
      <c r="TO61" s="66"/>
      <c r="TP61" s="66"/>
      <c r="TQ61" s="66"/>
      <c r="TR61" s="66"/>
      <c r="TS61" s="66"/>
      <c r="TT61" s="66"/>
      <c r="TU61" s="66"/>
      <c r="TV61" s="66"/>
      <c r="TW61" s="66"/>
      <c r="TX61" s="66"/>
      <c r="TY61" s="66"/>
      <c r="TZ61" s="66"/>
      <c r="UA61" s="66"/>
      <c r="UB61" s="66"/>
      <c r="UC61" s="66"/>
      <c r="UD61" s="66"/>
      <c r="UE61" s="66"/>
      <c r="UF61" s="66"/>
      <c r="UG61" s="66"/>
      <c r="UH61" s="66"/>
      <c r="UI61" s="66"/>
      <c r="UJ61" s="66"/>
      <c r="UK61" s="66"/>
      <c r="UL61" s="66"/>
      <c r="UM61" s="66"/>
      <c r="UN61" s="66"/>
      <c r="UO61" s="66"/>
      <c r="UP61" s="66"/>
      <c r="UQ61" s="66"/>
      <c r="UR61" s="66"/>
      <c r="US61" s="66"/>
      <c r="UT61" s="66"/>
      <c r="UU61" s="66"/>
      <c r="UV61" s="66"/>
      <c r="UW61" s="66"/>
      <c r="UX61" s="66"/>
      <c r="UY61" s="66"/>
      <c r="UZ61" s="66"/>
      <c r="VA61" s="66"/>
      <c r="VB61" s="66"/>
      <c r="VC61" s="66"/>
      <c r="VD61" s="66"/>
      <c r="VE61" s="66"/>
      <c r="VF61" s="66"/>
      <c r="VG61" s="66"/>
      <c r="VH61" s="66"/>
      <c r="VI61" s="66"/>
      <c r="VJ61" s="66"/>
      <c r="VK61" s="66"/>
      <c r="VL61" s="66"/>
      <c r="VM61" s="66"/>
      <c r="VN61" s="66"/>
      <c r="VO61" s="66"/>
      <c r="VP61" s="66"/>
      <c r="VQ61" s="66"/>
      <c r="VR61" s="66"/>
      <c r="VS61" s="66"/>
      <c r="VT61" s="66"/>
      <c r="VU61" s="66"/>
      <c r="VV61" s="66"/>
      <c r="VW61" s="66"/>
      <c r="VX61" s="66"/>
      <c r="VY61" s="66"/>
      <c r="VZ61" s="66"/>
      <c r="WA61" s="66"/>
      <c r="WB61" s="66"/>
      <c r="WC61" s="66"/>
      <c r="WD61" s="66"/>
      <c r="WE61" s="66"/>
      <c r="WF61" s="66"/>
      <c r="WG61" s="66"/>
      <c r="WH61" s="66"/>
      <c r="WI61" s="66"/>
      <c r="WJ61" s="66"/>
      <c r="WK61" s="66"/>
      <c r="WL61" s="66"/>
      <c r="WM61" s="66"/>
      <c r="WN61" s="66"/>
      <c r="WO61" s="66"/>
      <c r="WP61" s="66"/>
      <c r="WQ61" s="66"/>
      <c r="WR61" s="66"/>
      <c r="WS61" s="66"/>
      <c r="WT61" s="66"/>
      <c r="WU61" s="66"/>
      <c r="WV61" s="66"/>
      <c r="WW61" s="66"/>
      <c r="WX61" s="66"/>
      <c r="WY61" s="66"/>
      <c r="WZ61" s="66"/>
      <c r="XA61" s="66"/>
      <c r="XB61" s="66"/>
      <c r="XC61" s="66"/>
      <c r="XD61" s="66"/>
      <c r="XE61" s="66"/>
      <c r="XF61" s="66"/>
      <c r="XG61" s="66"/>
      <c r="XH61" s="66"/>
      <c r="XI61" s="66"/>
      <c r="XJ61" s="66"/>
      <c r="XK61" s="66"/>
      <c r="XL61" s="66"/>
      <c r="XM61" s="66"/>
      <c r="XN61" s="66"/>
      <c r="XO61" s="66"/>
      <c r="XP61" s="66"/>
      <c r="XQ61" s="66"/>
      <c r="XR61" s="66"/>
      <c r="XS61" s="66"/>
      <c r="XT61" s="66"/>
      <c r="XU61" s="66"/>
      <c r="XV61" s="66"/>
      <c r="XW61" s="66"/>
      <c r="XX61" s="66"/>
      <c r="XY61" s="66"/>
      <c r="XZ61" s="66"/>
      <c r="YA61" s="66"/>
      <c r="YB61" s="66"/>
      <c r="YC61" s="66"/>
      <c r="YD61" s="66"/>
      <c r="YE61" s="66"/>
      <c r="YF61" s="66"/>
      <c r="YG61" s="66"/>
      <c r="YH61" s="66"/>
      <c r="YI61" s="66"/>
      <c r="YJ61" s="66"/>
      <c r="YK61" s="66"/>
      <c r="YL61" s="66"/>
      <c r="YM61" s="66"/>
      <c r="YN61" s="66"/>
      <c r="YO61" s="66"/>
      <c r="YP61" s="66"/>
      <c r="YQ61" s="66"/>
      <c r="YR61" s="66"/>
      <c r="YS61" s="66"/>
      <c r="YT61" s="66"/>
      <c r="YU61" s="66"/>
      <c r="YV61" s="66"/>
      <c r="YW61" s="66"/>
      <c r="YX61" s="66"/>
      <c r="YY61" s="66"/>
      <c r="YZ61" s="66"/>
      <c r="ZA61" s="66"/>
      <c r="ZB61" s="66"/>
      <c r="ZC61" s="66"/>
      <c r="ZD61" s="66"/>
      <c r="ZE61" s="66"/>
      <c r="ZF61" s="66"/>
      <c r="ZG61" s="66"/>
      <c r="ZH61" s="66"/>
      <c r="ZI61" s="66"/>
      <c r="ZJ61" s="66"/>
      <c r="ZK61" s="66"/>
      <c r="ZL61" s="66"/>
      <c r="ZM61" s="66"/>
      <c r="ZN61" s="66"/>
      <c r="ZO61" s="66"/>
      <c r="ZP61" s="66"/>
      <c r="ZQ61" s="66"/>
      <c r="ZR61" s="66"/>
      <c r="ZS61" s="66"/>
      <c r="ZT61" s="66"/>
      <c r="ZU61" s="66"/>
      <c r="ZV61" s="66"/>
      <c r="ZW61" s="66"/>
      <c r="ZX61" s="66"/>
      <c r="ZY61" s="66"/>
      <c r="ZZ61" s="66"/>
      <c r="AAA61" s="66"/>
      <c r="AAB61" s="66"/>
      <c r="AAC61" s="66"/>
      <c r="AAD61" s="66"/>
      <c r="AAE61" s="66"/>
      <c r="AAF61" s="66"/>
      <c r="AAG61" s="66"/>
      <c r="AAH61" s="66"/>
      <c r="AAI61" s="66"/>
      <c r="AAJ61" s="66"/>
      <c r="AAK61" s="66"/>
      <c r="AAL61" s="66"/>
      <c r="AAM61" s="66"/>
      <c r="AAN61" s="66"/>
      <c r="AAO61" s="66"/>
      <c r="AAP61" s="66"/>
      <c r="AAQ61" s="66"/>
      <c r="AAR61" s="66"/>
      <c r="AAS61" s="66"/>
      <c r="AAT61" s="66"/>
      <c r="AAU61" s="66"/>
      <c r="AAV61" s="66"/>
      <c r="AAW61" s="66"/>
      <c r="AAX61" s="66"/>
      <c r="AAY61" s="66"/>
      <c r="AAZ61" s="66"/>
      <c r="ABA61" s="66"/>
      <c r="ABB61" s="66"/>
      <c r="ABC61" s="66"/>
      <c r="ABD61" s="66"/>
      <c r="ABE61" s="66"/>
      <c r="ABF61" s="66"/>
      <c r="ABG61" s="66"/>
      <c r="ABH61" s="66"/>
      <c r="ABI61" s="66"/>
      <c r="ABJ61" s="66"/>
      <c r="ABK61" s="66"/>
      <c r="ABL61" s="66"/>
      <c r="ABM61" s="66"/>
      <c r="ABN61" s="66"/>
      <c r="ABO61" s="66"/>
      <c r="ABP61" s="66"/>
      <c r="ABQ61" s="66"/>
      <c r="ABR61" s="66"/>
      <c r="ABS61" s="66"/>
      <c r="ABT61" s="66"/>
      <c r="ABU61" s="66"/>
      <c r="ABV61" s="66"/>
      <c r="ABW61" s="66"/>
      <c r="ABX61" s="66"/>
      <c r="ABY61" s="66"/>
      <c r="ABZ61" s="66"/>
      <c r="ACA61" s="66"/>
      <c r="ACB61" s="66"/>
      <c r="ACC61" s="66"/>
      <c r="ACD61" s="66"/>
      <c r="ACE61" s="66"/>
      <c r="ACF61" s="66"/>
      <c r="ACG61" s="66"/>
      <c r="ACH61" s="66"/>
      <c r="ACI61" s="66"/>
      <c r="ACJ61" s="66"/>
      <c r="ACK61" s="66"/>
      <c r="ACL61" s="66"/>
      <c r="ACM61" s="66"/>
      <c r="ACN61" s="66"/>
      <c r="ACO61" s="66"/>
      <c r="ACP61" s="66"/>
      <c r="ACQ61" s="66"/>
      <c r="ACR61" s="66"/>
      <c r="ACS61" s="66"/>
      <c r="ACT61" s="66"/>
      <c r="ACU61" s="66"/>
      <c r="ACV61" s="66"/>
      <c r="ACW61" s="66"/>
      <c r="ACX61" s="66"/>
      <c r="ACY61" s="66"/>
      <c r="ACZ61" s="66"/>
      <c r="ADA61" s="66"/>
      <c r="ADB61" s="66"/>
    </row>
    <row r="62" spans="1:782" s="96" customFormat="1" x14ac:dyDescent="0.15">
      <c r="A62" s="66"/>
      <c r="B62" s="66"/>
      <c r="C62" s="94"/>
      <c r="E62" s="97"/>
      <c r="F62" s="97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6"/>
      <c r="LS62" s="66"/>
      <c r="LT62" s="66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66"/>
      <c r="NI62" s="66"/>
      <c r="NJ62" s="66"/>
      <c r="NK62" s="66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66"/>
      <c r="NW62" s="66"/>
      <c r="NX62" s="66"/>
      <c r="NY62" s="66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66"/>
      <c r="QQ62" s="66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66"/>
      <c r="RC62" s="66"/>
      <c r="RD62" s="66"/>
      <c r="RE62" s="66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66"/>
      <c r="RQ62" s="66"/>
      <c r="RR62" s="66"/>
      <c r="RS62" s="66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66"/>
      <c r="SE62" s="66"/>
      <c r="SF62" s="66"/>
      <c r="SG62" s="66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66"/>
      <c r="SS62" s="66"/>
      <c r="ST62" s="66"/>
      <c r="SU62" s="66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66"/>
      <c r="TG62" s="66"/>
      <c r="TH62" s="66"/>
      <c r="TI62" s="66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66"/>
      <c r="TU62" s="66"/>
      <c r="TV62" s="66"/>
      <c r="TW62" s="66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66"/>
      <c r="UI62" s="66"/>
      <c r="UJ62" s="66"/>
      <c r="UK62" s="66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66"/>
      <c r="UW62" s="66"/>
      <c r="UX62" s="66"/>
      <c r="UY62" s="66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66"/>
      <c r="VK62" s="66"/>
      <c r="VL62" s="66"/>
      <c r="VM62" s="66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66"/>
      <c r="VY62" s="66"/>
      <c r="VZ62" s="66"/>
      <c r="WA62" s="66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66"/>
      <c r="WM62" s="66"/>
      <c r="WN62" s="66"/>
      <c r="WO62" s="66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66"/>
      <c r="XA62" s="66"/>
      <c r="XB62" s="66"/>
      <c r="XC62" s="66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66"/>
      <c r="XO62" s="66"/>
      <c r="XP62" s="66"/>
      <c r="XQ62" s="66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  <c r="AAF62" s="66"/>
      <c r="AAG62" s="66"/>
      <c r="AAH62" s="66"/>
      <c r="AAI62" s="66"/>
      <c r="AAJ62" s="66"/>
      <c r="AAK62" s="66"/>
      <c r="AAL62" s="66"/>
      <c r="AAM62" s="66"/>
      <c r="AAN62" s="66"/>
      <c r="AAO62" s="66"/>
      <c r="AAP62" s="66"/>
      <c r="AAQ62" s="66"/>
      <c r="AAR62" s="66"/>
      <c r="AAS62" s="66"/>
      <c r="AAT62" s="66"/>
      <c r="AAU62" s="66"/>
      <c r="AAV62" s="66"/>
      <c r="AAW62" s="66"/>
      <c r="AAX62" s="66"/>
      <c r="AAY62" s="66"/>
      <c r="AAZ62" s="66"/>
      <c r="ABA62" s="66"/>
      <c r="ABB62" s="66"/>
      <c r="ABC62" s="66"/>
      <c r="ABD62" s="66"/>
      <c r="ABE62" s="66"/>
      <c r="ABF62" s="66"/>
      <c r="ABG62" s="66"/>
      <c r="ABH62" s="66"/>
      <c r="ABI62" s="66"/>
      <c r="ABJ62" s="66"/>
      <c r="ABK62" s="66"/>
      <c r="ABL62" s="66"/>
      <c r="ABM62" s="66"/>
      <c r="ABN62" s="66"/>
      <c r="ABO62" s="66"/>
      <c r="ABP62" s="66"/>
      <c r="ABQ62" s="66"/>
      <c r="ABR62" s="66"/>
      <c r="ABS62" s="66"/>
      <c r="ABT62" s="66"/>
      <c r="ABU62" s="66"/>
      <c r="ABV62" s="66"/>
      <c r="ABW62" s="66"/>
      <c r="ABX62" s="66"/>
      <c r="ABY62" s="66"/>
      <c r="ABZ62" s="66"/>
      <c r="ACA62" s="66"/>
      <c r="ACB62" s="66"/>
      <c r="ACC62" s="66"/>
      <c r="ACD62" s="66"/>
      <c r="ACE62" s="66"/>
      <c r="ACF62" s="66"/>
      <c r="ACG62" s="66"/>
      <c r="ACH62" s="66"/>
      <c r="ACI62" s="66"/>
      <c r="ACJ62" s="66"/>
      <c r="ACK62" s="66"/>
      <c r="ACL62" s="66"/>
      <c r="ACM62" s="66"/>
      <c r="ACN62" s="66"/>
      <c r="ACO62" s="66"/>
      <c r="ACP62" s="66"/>
      <c r="ACQ62" s="66"/>
      <c r="ACR62" s="66"/>
      <c r="ACS62" s="66"/>
      <c r="ACT62" s="66"/>
      <c r="ACU62" s="66"/>
      <c r="ACV62" s="66"/>
      <c r="ACW62" s="66"/>
      <c r="ACX62" s="66"/>
      <c r="ACY62" s="66"/>
      <c r="ACZ62" s="66"/>
      <c r="ADA62" s="66"/>
      <c r="ADB62" s="66"/>
    </row>
    <row r="63" spans="1:782" s="96" customFormat="1" x14ac:dyDescent="0.15">
      <c r="A63" s="66"/>
      <c r="B63" s="66"/>
      <c r="C63" s="94"/>
      <c r="E63" s="97"/>
      <c r="F63" s="97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</row>
  </sheetData>
  <mergeCells count="1">
    <mergeCell ref="A1:C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FA61-A69C-4BEC-8E43-09E6B1A32E69}">
  <dimension ref="A1:ADA63"/>
  <sheetViews>
    <sheetView workbookViewId="0">
      <selection activeCell="C26" sqref="C26:C47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4.6640625" style="4" customWidth="1"/>
    <col min="5" max="5" width="11.33203125" style="4" customWidth="1"/>
    <col min="6" max="6" width="11.33203125" style="3" customWidth="1"/>
    <col min="7" max="7" width="16.83203125" style="3" customWidth="1"/>
    <col min="8" max="16384" width="10.1640625" style="3"/>
  </cols>
  <sheetData>
    <row r="1" spans="1:7" ht="36" customHeight="1" thickBot="1" x14ac:dyDescent="0.2">
      <c r="A1" s="268" t="str">
        <f>"Die Grünen Burgenland - LANDESHAUPTSTADT Eisenstadt
Angaben für den Rechenschaftsbericht für das Jahr "&amp;Jahrakt</f>
        <v>Die Grünen Burgenland - LANDESHAUPTSTADT Eisenstadt
Angaben für den Rechenschaftsbericht für das Jahr 2023</v>
      </c>
      <c r="B1" s="269"/>
      <c r="C1" s="270"/>
      <c r="D1" s="3"/>
      <c r="E1" s="3"/>
    </row>
    <row r="2" spans="1:7" s="12" customFormat="1" ht="27" customHeight="1" thickBot="1" x14ac:dyDescent="0.2">
      <c r="A2" s="10" t="s">
        <v>2</v>
      </c>
      <c r="B2" s="65" t="s">
        <v>71</v>
      </c>
      <c r="C2" s="99" t="str">
        <f>"ERTRAG
" &amp;Jahrakt</f>
        <v>ERTRAG
2023</v>
      </c>
      <c r="D2" s="17"/>
      <c r="E2" s="18"/>
      <c r="F2" s="40"/>
      <c r="G2" s="40"/>
    </row>
    <row r="3" spans="1:7" s="12" customFormat="1" ht="15" x14ac:dyDescent="0.15">
      <c r="A3" s="57" t="s">
        <v>3</v>
      </c>
      <c r="B3" s="58" t="s">
        <v>6</v>
      </c>
      <c r="C3" s="22">
        <v>4348.6899999999996</v>
      </c>
      <c r="D3" s="17"/>
      <c r="E3" s="18"/>
      <c r="F3" s="19"/>
      <c r="G3" s="19"/>
    </row>
    <row r="4" spans="1:7" s="12" customFormat="1" ht="15" x14ac:dyDescent="0.15">
      <c r="A4" s="20" t="s">
        <v>4</v>
      </c>
      <c r="B4" s="21" t="s">
        <v>0</v>
      </c>
      <c r="C4" s="22">
        <v>0</v>
      </c>
      <c r="D4" s="17"/>
      <c r="E4" s="18"/>
      <c r="F4" s="19"/>
      <c r="G4" s="19"/>
    </row>
    <row r="5" spans="1:7" s="12" customFormat="1" ht="15" x14ac:dyDescent="0.15">
      <c r="A5" s="20" t="s">
        <v>5</v>
      </c>
      <c r="B5" s="21" t="s">
        <v>26</v>
      </c>
      <c r="C5" s="22">
        <v>0</v>
      </c>
      <c r="D5" s="17"/>
      <c r="E5" s="18"/>
      <c r="F5" s="19"/>
      <c r="G5" s="19"/>
    </row>
    <row r="6" spans="1:7" s="12" customFormat="1" ht="30" x14ac:dyDescent="0.15">
      <c r="A6" s="20" t="s">
        <v>7</v>
      </c>
      <c r="B6" s="21" t="s">
        <v>27</v>
      </c>
      <c r="C6" s="22">
        <v>0</v>
      </c>
      <c r="D6" s="23"/>
      <c r="E6" s="23"/>
      <c r="F6" s="19"/>
      <c r="G6" s="19"/>
    </row>
    <row r="7" spans="1:7" s="12" customFormat="1" ht="15.5" customHeight="1" x14ac:dyDescent="0.15">
      <c r="A7" s="20" t="s">
        <v>8</v>
      </c>
      <c r="B7" s="21" t="s">
        <v>19</v>
      </c>
      <c r="C7" s="22">
        <v>0</v>
      </c>
      <c r="D7" s="17"/>
      <c r="E7" s="18"/>
      <c r="F7" s="19"/>
      <c r="G7" s="19"/>
    </row>
    <row r="8" spans="1:7" s="12" customFormat="1" ht="15" x14ac:dyDescent="0.15">
      <c r="A8" s="20" t="s">
        <v>10</v>
      </c>
      <c r="B8" s="21" t="s">
        <v>9</v>
      </c>
      <c r="C8" s="22">
        <v>0</v>
      </c>
      <c r="D8" s="25"/>
      <c r="E8" s="18"/>
      <c r="F8" s="19"/>
      <c r="G8" s="19"/>
    </row>
    <row r="9" spans="1:7" s="12" customFormat="1" ht="15" x14ac:dyDescent="0.15">
      <c r="A9" s="20" t="s">
        <v>11</v>
      </c>
      <c r="B9" s="21" t="s">
        <v>61</v>
      </c>
      <c r="C9" s="22">
        <v>0</v>
      </c>
      <c r="E9" s="18"/>
      <c r="F9" s="19"/>
      <c r="G9" s="19"/>
    </row>
    <row r="10" spans="1:7" s="12" customFormat="1" ht="15" x14ac:dyDescent="0.15">
      <c r="A10" s="20" t="s">
        <v>12</v>
      </c>
      <c r="B10" s="21" t="s">
        <v>62</v>
      </c>
      <c r="C10" s="22">
        <v>0</v>
      </c>
      <c r="D10" s="18"/>
      <c r="E10" s="18"/>
      <c r="F10" s="19"/>
      <c r="G10" s="19"/>
    </row>
    <row r="11" spans="1:7" s="12" customFormat="1" ht="45" x14ac:dyDescent="0.15">
      <c r="A11" s="20" t="s">
        <v>13</v>
      </c>
      <c r="B11" s="21" t="s">
        <v>18</v>
      </c>
      <c r="C11" s="22">
        <v>0</v>
      </c>
      <c r="D11" s="18"/>
      <c r="E11" s="18"/>
      <c r="F11" s="19"/>
      <c r="G11" s="19"/>
    </row>
    <row r="12" spans="1:7" s="12" customFormat="1" ht="15" x14ac:dyDescent="0.15">
      <c r="A12" s="20" t="s">
        <v>14</v>
      </c>
      <c r="B12" s="21" t="s">
        <v>20</v>
      </c>
      <c r="C12" s="22">
        <v>1030</v>
      </c>
      <c r="D12" s="18"/>
      <c r="E12" s="18"/>
      <c r="F12" s="19"/>
      <c r="G12" s="19"/>
    </row>
    <row r="13" spans="1:7" s="12" customFormat="1" ht="15" x14ac:dyDescent="0.15">
      <c r="A13" s="20" t="s">
        <v>15</v>
      </c>
      <c r="B13" s="21" t="s">
        <v>21</v>
      </c>
      <c r="C13" s="22">
        <v>0</v>
      </c>
      <c r="D13" s="18"/>
      <c r="E13" s="18"/>
      <c r="F13" s="19"/>
      <c r="G13" s="19"/>
    </row>
    <row r="14" spans="1:7" s="12" customFormat="1" ht="15" x14ac:dyDescent="0.15">
      <c r="A14" s="20" t="s">
        <v>16</v>
      </c>
      <c r="B14" s="21" t="s">
        <v>23</v>
      </c>
      <c r="C14" s="22">
        <v>0</v>
      </c>
      <c r="D14" s="18"/>
      <c r="E14" s="18"/>
      <c r="F14" s="19"/>
      <c r="G14" s="19"/>
    </row>
    <row r="15" spans="1:7" s="12" customFormat="1" ht="15" x14ac:dyDescent="0.15">
      <c r="A15" s="20" t="s">
        <v>17</v>
      </c>
      <c r="B15" s="21" t="s">
        <v>22</v>
      </c>
      <c r="C15" s="22">
        <v>0</v>
      </c>
      <c r="D15" s="18"/>
      <c r="E15" s="18"/>
      <c r="F15" s="19"/>
      <c r="G15" s="19"/>
    </row>
    <row r="16" spans="1:7" s="12" customFormat="1" ht="15" x14ac:dyDescent="0.15">
      <c r="A16" s="20" t="s">
        <v>65</v>
      </c>
      <c r="B16" s="21" t="s">
        <v>24</v>
      </c>
      <c r="C16" s="22">
        <v>0</v>
      </c>
    </row>
    <row r="17" spans="1:7" s="12" customFormat="1" ht="15" x14ac:dyDescent="0.15">
      <c r="A17" s="20" t="s">
        <v>66</v>
      </c>
      <c r="B17" s="21" t="s">
        <v>25</v>
      </c>
      <c r="C17" s="22">
        <v>1124</v>
      </c>
    </row>
    <row r="18" spans="1:7" s="12" customFormat="1" ht="15" x14ac:dyDescent="0.15">
      <c r="A18" s="20" t="s">
        <v>28</v>
      </c>
      <c r="B18" s="21" t="s">
        <v>75</v>
      </c>
      <c r="C18" s="22">
        <v>0</v>
      </c>
    </row>
    <row r="19" spans="1:7" s="12" customFormat="1" ht="15" x14ac:dyDescent="0.15">
      <c r="A19" s="20" t="s">
        <v>32</v>
      </c>
      <c r="B19" s="21" t="s">
        <v>31</v>
      </c>
      <c r="C19" s="22">
        <v>0</v>
      </c>
    </row>
    <row r="20" spans="1:7" s="12" customFormat="1" ht="15" x14ac:dyDescent="0.15">
      <c r="A20" s="20" t="s">
        <v>34</v>
      </c>
      <c r="B20" s="21" t="s">
        <v>33</v>
      </c>
      <c r="C20" s="22">
        <v>0</v>
      </c>
    </row>
    <row r="21" spans="1:7" s="12" customFormat="1" ht="15" x14ac:dyDescent="0.15">
      <c r="A21" s="20" t="s">
        <v>30</v>
      </c>
      <c r="B21" s="21" t="s">
        <v>29</v>
      </c>
      <c r="C21" s="22">
        <v>0</v>
      </c>
    </row>
    <row r="22" spans="1:7" s="12" customFormat="1" thickBot="1" x14ac:dyDescent="0.2">
      <c r="A22" s="20" t="s">
        <v>36</v>
      </c>
      <c r="B22" s="21" t="s">
        <v>35</v>
      </c>
      <c r="C22" s="22">
        <v>0</v>
      </c>
    </row>
    <row r="23" spans="1:7" s="33" customFormat="1" ht="27" customHeight="1" thickBot="1" x14ac:dyDescent="0.2">
      <c r="A23" s="100"/>
      <c r="B23" s="31" t="s">
        <v>114</v>
      </c>
      <c r="C23" s="32">
        <f>SUM(C3:C22)</f>
        <v>6502.69</v>
      </c>
    </row>
    <row r="24" spans="1:7" s="12" customFormat="1" ht="15" thickBot="1" x14ac:dyDescent="0.2">
      <c r="A24" s="34"/>
      <c r="B24" s="24"/>
      <c r="C24" s="23"/>
    </row>
    <row r="25" spans="1:7" s="12" customFormat="1" ht="27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17"/>
      <c r="E25" s="18"/>
      <c r="F25" s="40"/>
      <c r="G25" s="40"/>
    </row>
    <row r="26" spans="1:7" s="12" customFormat="1" ht="15" x14ac:dyDescent="0.15">
      <c r="A26" s="57" t="s">
        <v>3</v>
      </c>
      <c r="B26" s="101" t="s">
        <v>37</v>
      </c>
      <c r="C26" s="22">
        <v>0</v>
      </c>
    </row>
    <row r="27" spans="1:7" s="12" customFormat="1" ht="15" x14ac:dyDescent="0.15">
      <c r="A27" s="20" t="s">
        <v>4</v>
      </c>
      <c r="B27" s="36" t="s">
        <v>39</v>
      </c>
      <c r="C27" s="22">
        <v>0</v>
      </c>
    </row>
    <row r="28" spans="1:7" s="12" customFormat="1" ht="15" x14ac:dyDescent="0.15">
      <c r="A28" s="20" t="s">
        <v>5</v>
      </c>
      <c r="B28" s="36" t="s">
        <v>46</v>
      </c>
      <c r="C28" s="22">
        <v>1933.9</v>
      </c>
    </row>
    <row r="29" spans="1:7" s="12" customFormat="1" ht="15" x14ac:dyDescent="0.15">
      <c r="A29" s="20" t="s">
        <v>7</v>
      </c>
      <c r="B29" s="36" t="s">
        <v>42</v>
      </c>
      <c r="C29" s="22">
        <v>1142.76</v>
      </c>
    </row>
    <row r="30" spans="1:7" s="12" customFormat="1" ht="15" x14ac:dyDescent="0.15">
      <c r="A30" s="20" t="s">
        <v>8</v>
      </c>
      <c r="B30" s="36" t="s">
        <v>45</v>
      </c>
      <c r="C30" s="22">
        <v>0</v>
      </c>
    </row>
    <row r="31" spans="1:7" s="12" customFormat="1" ht="15" x14ac:dyDescent="0.15">
      <c r="A31" s="20" t="s">
        <v>10</v>
      </c>
      <c r="B31" s="36" t="s">
        <v>44</v>
      </c>
      <c r="C31" s="22">
        <v>0</v>
      </c>
    </row>
    <row r="32" spans="1:7" s="12" customFormat="1" ht="15" x14ac:dyDescent="0.15">
      <c r="A32" s="20" t="s">
        <v>11</v>
      </c>
      <c r="B32" s="36" t="s">
        <v>43</v>
      </c>
      <c r="C32" s="22">
        <v>1780.84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0</v>
      </c>
    </row>
    <row r="35" spans="1:3" s="12" customFormat="1" ht="15" x14ac:dyDescent="0.15">
      <c r="A35" s="20" t="s">
        <v>14</v>
      </c>
      <c r="B35" s="36" t="s">
        <v>1</v>
      </c>
      <c r="C35" s="22">
        <v>0</v>
      </c>
    </row>
    <row r="36" spans="1:3" s="12" customFormat="1" ht="15" x14ac:dyDescent="0.15">
      <c r="A36" s="20" t="s">
        <v>15</v>
      </c>
      <c r="B36" s="36" t="s">
        <v>48</v>
      </c>
      <c r="C36" s="22">
        <v>0</v>
      </c>
    </row>
    <row r="37" spans="1:3" s="12" customFormat="1" ht="15" x14ac:dyDescent="0.15">
      <c r="A37" s="20" t="s">
        <v>16</v>
      </c>
      <c r="B37" s="36" t="s">
        <v>64</v>
      </c>
      <c r="C37" s="22">
        <v>0</v>
      </c>
    </row>
    <row r="38" spans="1:3" s="12" customFormat="1" ht="15" x14ac:dyDescent="0.15">
      <c r="A38" s="20" t="s">
        <v>17</v>
      </c>
      <c r="B38" s="36" t="s">
        <v>41</v>
      </c>
      <c r="C38" s="22">
        <v>0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0</v>
      </c>
    </row>
    <row r="41" spans="1:3" s="12" customFormat="1" ht="15" x14ac:dyDescent="0.15">
      <c r="A41" s="20" t="s">
        <v>67</v>
      </c>
      <c r="B41" s="36" t="s">
        <v>54</v>
      </c>
      <c r="C41" s="22">
        <v>0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114.91</v>
      </c>
    </row>
    <row r="44" spans="1:3" s="12" customFormat="1" ht="30" x14ac:dyDescent="0.15">
      <c r="A44" s="20" t="s">
        <v>56</v>
      </c>
      <c r="B44" s="36" t="s">
        <v>55</v>
      </c>
      <c r="C44" s="22">
        <v>0</v>
      </c>
    </row>
    <row r="45" spans="1:3" s="12" customFormat="1" ht="30" x14ac:dyDescent="0.15">
      <c r="A45" s="20" t="s">
        <v>58</v>
      </c>
      <c r="B45" s="36" t="s">
        <v>57</v>
      </c>
      <c r="C45" s="22">
        <v>0</v>
      </c>
    </row>
    <row r="46" spans="1:3" s="12" customFormat="1" ht="30" x14ac:dyDescent="0.15">
      <c r="A46" s="20" t="s">
        <v>60</v>
      </c>
      <c r="B46" s="36" t="s">
        <v>59</v>
      </c>
      <c r="C46" s="22">
        <v>0</v>
      </c>
    </row>
    <row r="47" spans="1:3" s="12" customFormat="1" ht="31" thickBot="1" x14ac:dyDescent="0.2">
      <c r="A47" s="20" t="s">
        <v>50</v>
      </c>
      <c r="B47" s="36" t="s">
        <v>49</v>
      </c>
      <c r="C47" s="22">
        <v>0</v>
      </c>
    </row>
    <row r="48" spans="1:3" s="33" customFormat="1" ht="27" customHeight="1" thickBot="1" x14ac:dyDescent="0.2">
      <c r="A48" s="100"/>
      <c r="B48" s="31" t="s">
        <v>116</v>
      </c>
      <c r="C48" s="32">
        <f>SUM(C26:C47)</f>
        <v>4972.41</v>
      </c>
    </row>
    <row r="49" spans="1:781" s="12" customFormat="1" ht="14" x14ac:dyDescent="0.15">
      <c r="A49" s="38"/>
      <c r="B49" s="16"/>
      <c r="C49" s="39"/>
      <c r="D49" s="40"/>
      <c r="E49" s="40"/>
    </row>
    <row r="50" spans="1:781" s="102" customFormat="1" ht="14" x14ac:dyDescent="0.15">
      <c r="A50" s="18"/>
      <c r="B50" s="29"/>
      <c r="C50" s="23"/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</row>
    <row r="51" spans="1:781" s="8" customFormat="1" x14ac:dyDescent="0.15">
      <c r="A51" s="3"/>
      <c r="B51" s="7"/>
      <c r="C51" s="5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</row>
    <row r="52" spans="1:781" s="8" customFormat="1" x14ac:dyDescent="0.15">
      <c r="A52" s="3"/>
      <c r="B52" s="7"/>
      <c r="C52" s="5"/>
      <c r="D52" s="4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</row>
    <row r="53" spans="1:781" s="8" customFormat="1" x14ac:dyDescent="0.15">
      <c r="A53" s="3"/>
      <c r="B53" s="7"/>
      <c r="C53" s="5"/>
      <c r="D53" s="4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</row>
    <row r="54" spans="1:781" s="8" customFormat="1" x14ac:dyDescent="0.15">
      <c r="A54" s="3"/>
      <c r="B54" s="7"/>
      <c r="C54" s="5"/>
      <c r="D54" s="4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</row>
    <row r="55" spans="1:781" s="8" customFormat="1" x14ac:dyDescent="0.15">
      <c r="A55" s="3"/>
      <c r="B55" s="7"/>
      <c r="C55" s="5"/>
      <c r="D55" s="4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</row>
    <row r="56" spans="1:781" s="8" customFormat="1" x14ac:dyDescent="0.15">
      <c r="A56" s="3"/>
      <c r="B56" s="7"/>
      <c r="C56" s="5"/>
      <c r="D56" s="4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</row>
    <row r="57" spans="1:781" s="8" customFormat="1" x14ac:dyDescent="0.15">
      <c r="A57" s="3"/>
      <c r="B57" s="7"/>
      <c r="C57" s="5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</row>
    <row r="58" spans="1:781" s="8" customFormat="1" x14ac:dyDescent="0.15">
      <c r="A58" s="3"/>
      <c r="B58" s="7"/>
      <c r="C58" s="5"/>
      <c r="D58" s="4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</row>
    <row r="59" spans="1:781" s="8" customFormat="1" x14ac:dyDescent="0.15">
      <c r="A59" s="3"/>
      <c r="B59" s="7"/>
      <c r="C59" s="5"/>
      <c r="D59" s="4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</row>
    <row r="60" spans="1:781" s="8" customFormat="1" x14ac:dyDescent="0.15">
      <c r="A60" s="3"/>
      <c r="B60" s="7"/>
      <c r="C60" s="5"/>
      <c r="D60" s="4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</row>
    <row r="61" spans="1:781" s="8" customFormat="1" x14ac:dyDescent="0.15">
      <c r="A61" s="3"/>
      <c r="B61" s="7"/>
      <c r="C61" s="5"/>
      <c r="D61" s="4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</row>
    <row r="62" spans="1:781" s="8" customFormat="1" x14ac:dyDescent="0.15">
      <c r="A62" s="3"/>
      <c r="B62" s="7"/>
      <c r="C62" s="5"/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</row>
    <row r="63" spans="1:781" s="8" customFormat="1" x14ac:dyDescent="0.15">
      <c r="A63" s="3"/>
      <c r="B63" s="7"/>
      <c r="C63" s="5"/>
      <c r="D63" s="4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</row>
  </sheetData>
  <mergeCells count="1">
    <mergeCell ref="A1:C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F1DB-7F4F-4BF8-9FBD-18C8762D1A5A}">
  <dimension ref="A1:I23"/>
  <sheetViews>
    <sheetView workbookViewId="0">
      <selection activeCell="B21" sqref="B21"/>
    </sheetView>
  </sheetViews>
  <sheetFormatPr baseColWidth="10" defaultColWidth="10" defaultRowHeight="16" x14ac:dyDescent="0.2"/>
  <cols>
    <col min="1" max="1" width="9.1640625" style="131" customWidth="1"/>
    <col min="2" max="2" width="45.1640625" style="132" customWidth="1"/>
    <col min="3" max="3" width="11.1640625" style="133" customWidth="1"/>
    <col min="4" max="4" width="11.1640625" style="130" customWidth="1"/>
    <col min="5" max="16384" width="10" style="128"/>
  </cols>
  <sheetData>
    <row r="1" spans="1:9" s="121" customFormat="1" ht="36" customHeight="1" thickBot="1" x14ac:dyDescent="0.2">
      <c r="A1" s="275" t="s">
        <v>117</v>
      </c>
      <c r="B1" s="276"/>
      <c r="C1" s="276"/>
      <c r="D1" s="277"/>
    </row>
    <row r="2" spans="1:9" s="125" customFormat="1" ht="35.5" customHeight="1" thickBot="1" x14ac:dyDescent="0.2">
      <c r="A2" s="103" t="s">
        <v>118</v>
      </c>
      <c r="B2" s="104" t="s">
        <v>119</v>
      </c>
      <c r="C2" s="105" t="s">
        <v>120</v>
      </c>
      <c r="D2" s="106" t="s">
        <v>121</v>
      </c>
      <c r="E2" s="122"/>
      <c r="F2" s="123"/>
      <c r="G2" s="119"/>
      <c r="H2" s="119"/>
      <c r="I2" s="124"/>
    </row>
    <row r="3" spans="1:9" s="124" customFormat="1" ht="15" x14ac:dyDescent="0.15">
      <c r="A3" s="107">
        <v>10300</v>
      </c>
      <c r="B3" s="108" t="s">
        <v>122</v>
      </c>
      <c r="C3" s="109">
        <v>0</v>
      </c>
      <c r="D3" s="110">
        <v>0</v>
      </c>
      <c r="E3" s="122"/>
      <c r="F3" s="123"/>
      <c r="G3" s="120"/>
      <c r="H3" s="120"/>
    </row>
    <row r="4" spans="1:9" s="124" customFormat="1" ht="15" x14ac:dyDescent="0.15">
      <c r="A4" s="111">
        <v>10400</v>
      </c>
      <c r="B4" s="112" t="s">
        <v>123</v>
      </c>
      <c r="C4" s="113">
        <v>0</v>
      </c>
      <c r="D4" s="114">
        <v>0</v>
      </c>
      <c r="E4" s="122"/>
      <c r="F4" s="123"/>
      <c r="G4" s="120"/>
      <c r="H4" s="120"/>
    </row>
    <row r="5" spans="1:9" s="124" customFormat="1" ht="15" x14ac:dyDescent="0.15">
      <c r="A5" s="111">
        <v>10500</v>
      </c>
      <c r="B5" s="112" t="s">
        <v>124</v>
      </c>
      <c r="C5" s="113">
        <v>0</v>
      </c>
      <c r="D5" s="114">
        <v>0</v>
      </c>
      <c r="E5" s="122"/>
      <c r="F5" s="123"/>
      <c r="G5" s="120"/>
      <c r="H5" s="120"/>
    </row>
    <row r="6" spans="1:9" s="124" customFormat="1" ht="15" x14ac:dyDescent="0.15">
      <c r="A6" s="111">
        <v>10600</v>
      </c>
      <c r="B6" s="112" t="s">
        <v>125</v>
      </c>
      <c r="C6" s="113">
        <v>0</v>
      </c>
      <c r="D6" s="114">
        <v>0</v>
      </c>
      <c r="E6" s="122"/>
      <c r="F6" s="123"/>
      <c r="G6" s="120"/>
      <c r="H6" s="120"/>
    </row>
    <row r="7" spans="1:9" s="124" customFormat="1" ht="15" x14ac:dyDescent="0.15">
      <c r="A7" s="111">
        <v>10700</v>
      </c>
      <c r="B7" s="112" t="s">
        <v>126</v>
      </c>
      <c r="C7" s="113">
        <v>0</v>
      </c>
      <c r="D7" s="114">
        <v>0</v>
      </c>
      <c r="E7" s="122"/>
      <c r="F7" s="123"/>
      <c r="G7" s="120"/>
      <c r="H7" s="120"/>
    </row>
    <row r="8" spans="1:9" s="124" customFormat="1" ht="15" x14ac:dyDescent="0.15">
      <c r="A8" s="111">
        <v>10800</v>
      </c>
      <c r="B8" s="112" t="s">
        <v>127</v>
      </c>
      <c r="C8" s="113">
        <v>668.96</v>
      </c>
      <c r="D8" s="114">
        <v>968.3</v>
      </c>
      <c r="E8" s="122"/>
      <c r="F8" s="123"/>
      <c r="G8" s="120"/>
      <c r="H8" s="120"/>
    </row>
    <row r="9" spans="1:9" s="124" customFormat="1" thickBot="1" x14ac:dyDescent="0.2">
      <c r="A9" s="111">
        <v>10900</v>
      </c>
      <c r="B9" s="112" t="s">
        <v>128</v>
      </c>
      <c r="C9" s="113">
        <v>0</v>
      </c>
      <c r="D9" s="114">
        <v>0</v>
      </c>
      <c r="E9" s="122"/>
      <c r="F9" s="123"/>
      <c r="G9" s="120"/>
      <c r="H9" s="120"/>
    </row>
    <row r="10" spans="1:9" s="124" customFormat="1" ht="27" customHeight="1" thickBot="1" x14ac:dyDescent="0.2">
      <c r="A10" s="115"/>
      <c r="B10" s="116" t="s">
        <v>129</v>
      </c>
      <c r="C10" s="117">
        <f>SUM(C3:C9)</f>
        <v>668.96</v>
      </c>
      <c r="D10" s="118">
        <f>SUM(D3:D9)</f>
        <v>968.3</v>
      </c>
    </row>
    <row r="11" spans="1:9" s="124" customFormat="1" ht="14" x14ac:dyDescent="0.15">
      <c r="A11" s="127"/>
      <c r="B11" s="126"/>
      <c r="C11" s="122"/>
      <c r="D11" s="123"/>
    </row>
    <row r="12" spans="1:9" x14ac:dyDescent="0.2">
      <c r="A12" s="128"/>
      <c r="B12" s="129"/>
      <c r="C12" s="128"/>
    </row>
    <row r="13" spans="1:9" x14ac:dyDescent="0.2">
      <c r="A13" s="128"/>
      <c r="B13" s="129"/>
      <c r="C13" s="128"/>
    </row>
    <row r="14" spans="1:9" x14ac:dyDescent="0.2">
      <c r="A14" s="128"/>
      <c r="B14" s="129"/>
      <c r="C14" s="128"/>
    </row>
    <row r="15" spans="1:9" x14ac:dyDescent="0.2">
      <c r="A15" s="128"/>
      <c r="B15" s="129"/>
      <c r="C15" s="128"/>
    </row>
    <row r="16" spans="1:9" x14ac:dyDescent="0.2">
      <c r="A16" s="128"/>
      <c r="B16" s="129"/>
      <c r="C16" s="128"/>
    </row>
    <row r="17" spans="1:3" x14ac:dyDescent="0.2">
      <c r="A17" s="128"/>
      <c r="B17" s="129"/>
      <c r="C17" s="128"/>
    </row>
    <row r="18" spans="1:3" x14ac:dyDescent="0.2">
      <c r="A18" s="128"/>
      <c r="B18" s="129"/>
      <c r="C18" s="128"/>
    </row>
    <row r="19" spans="1:3" x14ac:dyDescent="0.2">
      <c r="A19" s="128"/>
      <c r="B19" s="129"/>
      <c r="C19" s="128"/>
    </row>
    <row r="20" spans="1:3" x14ac:dyDescent="0.2">
      <c r="A20" s="128"/>
      <c r="B20" s="129"/>
      <c r="C20" s="128"/>
    </row>
    <row r="21" spans="1:3" x14ac:dyDescent="0.2">
      <c r="A21" s="128"/>
      <c r="B21" s="129"/>
      <c r="C21" s="128"/>
    </row>
    <row r="22" spans="1:3" x14ac:dyDescent="0.2">
      <c r="A22" s="128"/>
      <c r="B22" s="129"/>
      <c r="C22" s="128"/>
    </row>
    <row r="23" spans="1:3" x14ac:dyDescent="0.2">
      <c r="A23" s="128"/>
      <c r="B23" s="129"/>
      <c r="C23" s="128"/>
    </row>
  </sheetData>
  <mergeCells count="1">
    <mergeCell ref="A1:D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0951-AFC9-4144-A7D2-1167984828DD}">
  <dimension ref="A1:ADA63"/>
  <sheetViews>
    <sheetView workbookViewId="0">
      <selection activeCell="C26" sqref="C26:C47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4.6640625" style="4" customWidth="1"/>
    <col min="5" max="5" width="11.33203125" style="4" customWidth="1"/>
    <col min="6" max="6" width="11.33203125" style="3" customWidth="1"/>
    <col min="7" max="7" width="16.83203125" style="3" customWidth="1"/>
    <col min="8" max="16384" width="10.1640625" style="3"/>
  </cols>
  <sheetData>
    <row r="1" spans="1:7" ht="35.5" customHeight="1" thickBot="1" x14ac:dyDescent="0.2">
      <c r="A1" s="268" t="str">
        <f>"Die Grünen Kärnten - LANDESORGANISATION
Angaben für den Rechenschaftsbericht für das Jahr "&amp;Jahrakt</f>
        <v>Die Grünen Kärnten - LANDESORGANISATION
Angaben für den Rechenschaftsbericht für das Jahr 2023</v>
      </c>
      <c r="B1" s="269"/>
      <c r="C1" s="270"/>
      <c r="D1" s="3"/>
      <c r="E1" s="3"/>
    </row>
    <row r="2" spans="1:7" s="12" customFormat="1" ht="27.5" customHeight="1" thickBot="1" x14ac:dyDescent="0.2">
      <c r="A2" s="10" t="s">
        <v>2</v>
      </c>
      <c r="B2" s="65" t="s">
        <v>71</v>
      </c>
      <c r="C2" s="99" t="str">
        <f>"ERTRAG
" &amp;Jahrakt</f>
        <v>ERTRAG
2023</v>
      </c>
      <c r="D2" s="17"/>
      <c r="E2" s="18"/>
      <c r="F2" s="40"/>
      <c r="G2" s="40"/>
    </row>
    <row r="3" spans="1:7" s="12" customFormat="1" ht="15" x14ac:dyDescent="0.15">
      <c r="A3" s="57" t="s">
        <v>3</v>
      </c>
      <c r="B3" s="58" t="s">
        <v>6</v>
      </c>
      <c r="C3" s="22">
        <v>0</v>
      </c>
      <c r="D3" s="17"/>
      <c r="E3" s="18"/>
      <c r="F3" s="19"/>
      <c r="G3" s="19"/>
    </row>
    <row r="4" spans="1:7" s="12" customFormat="1" ht="15" x14ac:dyDescent="0.15">
      <c r="A4" s="20" t="s">
        <v>4</v>
      </c>
      <c r="B4" s="21" t="s">
        <v>0</v>
      </c>
      <c r="C4" s="22">
        <v>3271</v>
      </c>
      <c r="D4" s="17"/>
      <c r="E4" s="18"/>
      <c r="F4" s="19"/>
      <c r="G4" s="19"/>
    </row>
    <row r="5" spans="1:7" s="12" customFormat="1" ht="15" x14ac:dyDescent="0.15">
      <c r="A5" s="20" t="s">
        <v>5</v>
      </c>
      <c r="B5" s="21" t="s">
        <v>26</v>
      </c>
      <c r="C5" s="22">
        <v>520000</v>
      </c>
      <c r="D5" s="17"/>
      <c r="E5" s="18"/>
      <c r="F5" s="19"/>
      <c r="G5" s="19"/>
    </row>
    <row r="6" spans="1:7" s="12" customFormat="1" ht="30" x14ac:dyDescent="0.15">
      <c r="A6" s="20" t="s">
        <v>7</v>
      </c>
      <c r="B6" s="21" t="s">
        <v>27</v>
      </c>
      <c r="C6" s="22">
        <v>0</v>
      </c>
      <c r="D6" s="23"/>
      <c r="E6" s="23"/>
      <c r="F6" s="19"/>
      <c r="G6" s="19"/>
    </row>
    <row r="7" spans="1:7" s="12" customFormat="1" ht="15.5" customHeight="1" x14ac:dyDescent="0.15">
      <c r="A7" s="20" t="s">
        <v>8</v>
      </c>
      <c r="B7" s="21" t="s">
        <v>19</v>
      </c>
      <c r="C7" s="22">
        <v>0</v>
      </c>
      <c r="D7" s="17"/>
      <c r="E7" s="18"/>
      <c r="F7" s="19"/>
      <c r="G7" s="19"/>
    </row>
    <row r="8" spans="1:7" s="12" customFormat="1" ht="15" x14ac:dyDescent="0.15">
      <c r="A8" s="20" t="s">
        <v>10</v>
      </c>
      <c r="B8" s="21" t="s">
        <v>9</v>
      </c>
      <c r="C8" s="22">
        <v>0</v>
      </c>
      <c r="D8" s="25"/>
      <c r="E8" s="18"/>
      <c r="F8" s="19"/>
      <c r="G8" s="19"/>
    </row>
    <row r="9" spans="1:7" s="12" customFormat="1" ht="15" x14ac:dyDescent="0.15">
      <c r="A9" s="20" t="s">
        <v>11</v>
      </c>
      <c r="B9" s="21" t="s">
        <v>61</v>
      </c>
      <c r="C9" s="22">
        <v>0</v>
      </c>
      <c r="E9" s="18"/>
      <c r="F9" s="19"/>
      <c r="G9" s="19"/>
    </row>
    <row r="10" spans="1:7" s="12" customFormat="1" ht="15" x14ac:dyDescent="0.15">
      <c r="A10" s="20" t="s">
        <v>12</v>
      </c>
      <c r="B10" s="21" t="s">
        <v>62</v>
      </c>
      <c r="C10" s="22">
        <v>1.22</v>
      </c>
      <c r="D10" s="18"/>
      <c r="E10" s="18"/>
      <c r="F10" s="19"/>
      <c r="G10" s="19"/>
    </row>
    <row r="11" spans="1:7" s="12" customFormat="1" ht="45" x14ac:dyDescent="0.15">
      <c r="A11" s="20" t="s">
        <v>13</v>
      </c>
      <c r="B11" s="21" t="s">
        <v>18</v>
      </c>
      <c r="C11" s="22">
        <v>0</v>
      </c>
      <c r="D11" s="18"/>
      <c r="E11" s="18"/>
      <c r="F11" s="19"/>
      <c r="G11" s="19"/>
    </row>
    <row r="12" spans="1:7" s="12" customFormat="1" ht="15" x14ac:dyDescent="0.15">
      <c r="A12" s="20" t="s">
        <v>14</v>
      </c>
      <c r="B12" s="21" t="s">
        <v>20</v>
      </c>
      <c r="C12" s="22">
        <v>326.33999999999997</v>
      </c>
      <c r="D12" s="18"/>
      <c r="E12" s="18"/>
      <c r="F12" s="19"/>
      <c r="G12" s="19"/>
    </row>
    <row r="13" spans="1:7" s="12" customFormat="1" ht="15" x14ac:dyDescent="0.15">
      <c r="A13" s="20" t="s">
        <v>15</v>
      </c>
      <c r="B13" s="21" t="s">
        <v>21</v>
      </c>
      <c r="C13" s="22">
        <v>0</v>
      </c>
      <c r="D13" s="18"/>
      <c r="E13" s="18"/>
      <c r="F13" s="19"/>
      <c r="G13" s="19"/>
    </row>
    <row r="14" spans="1:7" s="12" customFormat="1" ht="15" x14ac:dyDescent="0.15">
      <c r="A14" s="20" t="s">
        <v>16</v>
      </c>
      <c r="B14" s="21" t="s">
        <v>23</v>
      </c>
      <c r="C14" s="22">
        <v>2802.74</v>
      </c>
      <c r="D14" s="18"/>
      <c r="E14" s="18"/>
      <c r="F14" s="19"/>
      <c r="G14" s="19"/>
    </row>
    <row r="15" spans="1:7" s="12" customFormat="1" ht="15" x14ac:dyDescent="0.15">
      <c r="A15" s="20" t="s">
        <v>17</v>
      </c>
      <c r="B15" s="21" t="s">
        <v>22</v>
      </c>
      <c r="C15" s="22">
        <v>0</v>
      </c>
      <c r="D15" s="18"/>
      <c r="E15" s="18"/>
      <c r="F15" s="19"/>
      <c r="G15" s="19"/>
    </row>
    <row r="16" spans="1:7" s="12" customFormat="1" ht="15" x14ac:dyDescent="0.15">
      <c r="A16" s="20" t="s">
        <v>65</v>
      </c>
      <c r="B16" s="21" t="s">
        <v>24</v>
      </c>
      <c r="C16" s="22">
        <v>0</v>
      </c>
    </row>
    <row r="17" spans="1:7" s="12" customFormat="1" ht="15" x14ac:dyDescent="0.15">
      <c r="A17" s="20" t="s">
        <v>66</v>
      </c>
      <c r="B17" s="21" t="s">
        <v>25</v>
      </c>
      <c r="C17" s="22">
        <v>220</v>
      </c>
    </row>
    <row r="18" spans="1:7" s="12" customFormat="1" ht="15" x14ac:dyDescent="0.15">
      <c r="A18" s="20" t="s">
        <v>28</v>
      </c>
      <c r="B18" s="21" t="s">
        <v>75</v>
      </c>
      <c r="C18" s="22">
        <v>0</v>
      </c>
    </row>
    <row r="19" spans="1:7" s="12" customFormat="1" ht="15" x14ac:dyDescent="0.15">
      <c r="A19" s="20" t="s">
        <v>32</v>
      </c>
      <c r="B19" s="21" t="s">
        <v>31</v>
      </c>
      <c r="C19" s="22">
        <v>0</v>
      </c>
    </row>
    <row r="20" spans="1:7" s="12" customFormat="1" ht="15" x14ac:dyDescent="0.15">
      <c r="A20" s="20" t="s">
        <v>34</v>
      </c>
      <c r="B20" s="21" t="s">
        <v>33</v>
      </c>
      <c r="C20" s="22">
        <v>7679.75</v>
      </c>
    </row>
    <row r="21" spans="1:7" s="12" customFormat="1" ht="15" x14ac:dyDescent="0.15">
      <c r="A21" s="20" t="s">
        <v>30</v>
      </c>
      <c r="B21" s="21" t="s">
        <v>29</v>
      </c>
      <c r="C21" s="22">
        <v>0</v>
      </c>
    </row>
    <row r="22" spans="1:7" s="12" customFormat="1" thickBot="1" x14ac:dyDescent="0.2">
      <c r="A22" s="20" t="s">
        <v>36</v>
      </c>
      <c r="B22" s="21" t="s">
        <v>35</v>
      </c>
      <c r="C22" s="22">
        <v>380</v>
      </c>
    </row>
    <row r="23" spans="1:7" s="33" customFormat="1" ht="27" customHeight="1" thickBot="1" x14ac:dyDescent="0.2">
      <c r="A23" s="100"/>
      <c r="B23" s="31" t="s">
        <v>114</v>
      </c>
      <c r="C23" s="32">
        <f>SUM(C3:C22)</f>
        <v>534681.05000000005</v>
      </c>
    </row>
    <row r="24" spans="1:7" s="12" customFormat="1" ht="15" thickBot="1" x14ac:dyDescent="0.2">
      <c r="A24" s="34"/>
      <c r="B24" s="24"/>
      <c r="C24" s="23"/>
    </row>
    <row r="25" spans="1:7" s="12" customFormat="1" ht="27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17"/>
      <c r="E25" s="18"/>
      <c r="F25" s="40"/>
      <c r="G25" s="40"/>
    </row>
    <row r="26" spans="1:7" s="12" customFormat="1" ht="15" x14ac:dyDescent="0.15">
      <c r="A26" s="57" t="s">
        <v>3</v>
      </c>
      <c r="B26" s="101" t="s">
        <v>37</v>
      </c>
      <c r="C26" s="22">
        <v>134155.28</v>
      </c>
    </row>
    <row r="27" spans="1:7" s="12" customFormat="1" ht="15" x14ac:dyDescent="0.15">
      <c r="A27" s="20" t="s">
        <v>4</v>
      </c>
      <c r="B27" s="36" t="s">
        <v>39</v>
      </c>
      <c r="C27" s="22">
        <v>21200.079999999998</v>
      </c>
    </row>
    <row r="28" spans="1:7" s="12" customFormat="1" ht="15" x14ac:dyDescent="0.15">
      <c r="A28" s="20" t="s">
        <v>5</v>
      </c>
      <c r="B28" s="36" t="s">
        <v>46</v>
      </c>
      <c r="C28" s="22">
        <v>103437.99</v>
      </c>
    </row>
    <row r="29" spans="1:7" s="12" customFormat="1" ht="15" x14ac:dyDescent="0.15">
      <c r="A29" s="20" t="s">
        <v>7</v>
      </c>
      <c r="B29" s="36" t="s">
        <v>42</v>
      </c>
      <c r="C29" s="22">
        <v>49494.179999999993</v>
      </c>
    </row>
    <row r="30" spans="1:7" s="12" customFormat="1" ht="15" x14ac:dyDescent="0.15">
      <c r="A30" s="20" t="s">
        <v>8</v>
      </c>
      <c r="B30" s="36" t="s">
        <v>45</v>
      </c>
      <c r="C30" s="22">
        <v>115198.1</v>
      </c>
    </row>
    <row r="31" spans="1:7" s="12" customFormat="1" ht="15" x14ac:dyDescent="0.15">
      <c r="A31" s="20" t="s">
        <v>10</v>
      </c>
      <c r="B31" s="36" t="s">
        <v>44</v>
      </c>
      <c r="C31" s="22">
        <v>94589.05</v>
      </c>
    </row>
    <row r="32" spans="1:7" s="12" customFormat="1" ht="15" x14ac:dyDescent="0.15">
      <c r="A32" s="20" t="s">
        <v>11</v>
      </c>
      <c r="B32" s="36" t="s">
        <v>43</v>
      </c>
      <c r="C32" s="22">
        <v>43193.02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11358.8</v>
      </c>
    </row>
    <row r="35" spans="1:3" s="12" customFormat="1" ht="15" x14ac:dyDescent="0.15">
      <c r="A35" s="20" t="s">
        <v>14</v>
      </c>
      <c r="B35" s="36" t="s">
        <v>1</v>
      </c>
      <c r="C35" s="22">
        <v>0</v>
      </c>
    </row>
    <row r="36" spans="1:3" s="12" customFormat="1" ht="15" x14ac:dyDescent="0.15">
      <c r="A36" s="20" t="s">
        <v>15</v>
      </c>
      <c r="B36" s="36" t="s">
        <v>48</v>
      </c>
      <c r="C36" s="22">
        <v>0</v>
      </c>
    </row>
    <row r="37" spans="1:3" s="12" customFormat="1" ht="15" x14ac:dyDescent="0.15">
      <c r="A37" s="20" t="s">
        <v>16</v>
      </c>
      <c r="B37" s="36" t="s">
        <v>64</v>
      </c>
      <c r="C37" s="22">
        <v>0</v>
      </c>
    </row>
    <row r="38" spans="1:3" s="12" customFormat="1" ht="15" x14ac:dyDescent="0.15">
      <c r="A38" s="20" t="s">
        <v>17</v>
      </c>
      <c r="B38" s="36" t="s">
        <v>41</v>
      </c>
      <c r="C38" s="22">
        <v>0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1037.28</v>
      </c>
    </row>
    <row r="41" spans="1:3" s="12" customFormat="1" ht="15" x14ac:dyDescent="0.15">
      <c r="A41" s="20" t="s">
        <v>67</v>
      </c>
      <c r="B41" s="36" t="s">
        <v>54</v>
      </c>
      <c r="C41" s="22">
        <v>1832.52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0</v>
      </c>
    </row>
    <row r="44" spans="1:3" s="12" customFormat="1" ht="30" x14ac:dyDescent="0.15">
      <c r="A44" s="20" t="s">
        <v>56</v>
      </c>
      <c r="B44" s="36" t="s">
        <v>55</v>
      </c>
      <c r="C44" s="22">
        <v>0</v>
      </c>
    </row>
    <row r="45" spans="1:3" s="12" customFormat="1" ht="30" x14ac:dyDescent="0.15">
      <c r="A45" s="20" t="s">
        <v>58</v>
      </c>
      <c r="B45" s="36" t="s">
        <v>57</v>
      </c>
      <c r="C45" s="22">
        <v>7679.75</v>
      </c>
    </row>
    <row r="46" spans="1:3" s="12" customFormat="1" ht="30" x14ac:dyDescent="0.15">
      <c r="A46" s="20" t="s">
        <v>60</v>
      </c>
      <c r="B46" s="36" t="s">
        <v>59</v>
      </c>
      <c r="C46" s="22">
        <v>0</v>
      </c>
    </row>
    <row r="47" spans="1:3" s="12" customFormat="1" ht="31" thickBot="1" x14ac:dyDescent="0.2">
      <c r="A47" s="20" t="s">
        <v>50</v>
      </c>
      <c r="B47" s="36" t="s">
        <v>49</v>
      </c>
      <c r="C47" s="22">
        <v>380</v>
      </c>
    </row>
    <row r="48" spans="1:3" s="33" customFormat="1" ht="27" customHeight="1" thickBot="1" x14ac:dyDescent="0.2">
      <c r="A48" s="100"/>
      <c r="B48" s="31" t="s">
        <v>116</v>
      </c>
      <c r="C48" s="32">
        <f>SUM(C26:C47)</f>
        <v>583556.05000000005</v>
      </c>
    </row>
    <row r="49" spans="1:781" s="12" customFormat="1" ht="14" x14ac:dyDescent="0.15">
      <c r="A49" s="38"/>
      <c r="B49" s="16"/>
      <c r="C49" s="39"/>
      <c r="D49" s="40"/>
      <c r="E49" s="40"/>
    </row>
    <row r="50" spans="1:781" s="102" customFormat="1" ht="14" x14ac:dyDescent="0.15">
      <c r="A50" s="18"/>
      <c r="B50" s="29"/>
      <c r="C50" s="23"/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</row>
    <row r="51" spans="1:781" s="102" customFormat="1" ht="14" x14ac:dyDescent="0.15">
      <c r="A51" s="18"/>
      <c r="B51" s="29"/>
      <c r="C51" s="23"/>
      <c r="D51" s="19"/>
      <c r="E51" s="19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</row>
    <row r="52" spans="1:781" s="102" customFormat="1" ht="14" x14ac:dyDescent="0.15">
      <c r="A52" s="18"/>
      <c r="B52" s="29"/>
      <c r="C52" s="23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</row>
    <row r="53" spans="1:781" s="102" customFormat="1" ht="14" x14ac:dyDescent="0.15">
      <c r="A53" s="18"/>
      <c r="B53" s="29"/>
      <c r="C53" s="23"/>
      <c r="D53" s="19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</row>
    <row r="54" spans="1:781" s="102" customFormat="1" ht="14" x14ac:dyDescent="0.15">
      <c r="A54" s="18"/>
      <c r="B54" s="29"/>
      <c r="C54" s="23"/>
      <c r="D54" s="19"/>
      <c r="E54" s="19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</row>
    <row r="55" spans="1:781" s="102" customFormat="1" ht="14" x14ac:dyDescent="0.15">
      <c r="A55" s="18"/>
      <c r="B55" s="29"/>
      <c r="C55" s="23"/>
      <c r="D55" s="19"/>
      <c r="E55" s="19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</row>
    <row r="56" spans="1:781" s="102" customFormat="1" ht="14" x14ac:dyDescent="0.15">
      <c r="A56" s="18"/>
      <c r="B56" s="29"/>
      <c r="C56" s="23"/>
      <c r="D56" s="19"/>
      <c r="E56" s="19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</row>
    <row r="57" spans="1:781" s="102" customFormat="1" ht="14" x14ac:dyDescent="0.15">
      <c r="A57" s="18"/>
      <c r="B57" s="29"/>
      <c r="C57" s="23"/>
      <c r="D57" s="19"/>
      <c r="E57" s="19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</row>
    <row r="58" spans="1:781" s="8" customFormat="1" x14ac:dyDescent="0.15">
      <c r="A58" s="3"/>
      <c r="B58" s="7"/>
      <c r="C58" s="5"/>
      <c r="D58" s="4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</row>
    <row r="59" spans="1:781" s="8" customFormat="1" x14ac:dyDescent="0.15">
      <c r="A59" s="3"/>
      <c r="B59" s="7"/>
      <c r="C59" s="5"/>
      <c r="D59" s="4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</row>
    <row r="60" spans="1:781" s="8" customFormat="1" x14ac:dyDescent="0.15">
      <c r="A60" s="3"/>
      <c r="B60" s="7"/>
      <c r="C60" s="5"/>
      <c r="D60" s="4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</row>
    <row r="61" spans="1:781" s="8" customFormat="1" x14ac:dyDescent="0.15">
      <c r="A61" s="3"/>
      <c r="B61" s="7"/>
      <c r="C61" s="5"/>
      <c r="D61" s="4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</row>
    <row r="62" spans="1:781" s="8" customFormat="1" x14ac:dyDescent="0.15">
      <c r="A62" s="3"/>
      <c r="B62" s="7"/>
      <c r="C62" s="5"/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</row>
    <row r="63" spans="1:781" s="8" customFormat="1" x14ac:dyDescent="0.15">
      <c r="A63" s="3"/>
      <c r="B63" s="7"/>
      <c r="C63" s="5"/>
      <c r="D63" s="4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</row>
  </sheetData>
  <mergeCells count="1">
    <mergeCell ref="A1:C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01EB-00C5-42DC-BCDB-0A8F8D110F02}">
  <dimension ref="A1:ADB62"/>
  <sheetViews>
    <sheetView workbookViewId="0">
      <selection activeCell="E46" sqref="E46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4.6640625" style="8" customWidth="1"/>
    <col min="5" max="5" width="14.6640625" style="4" customWidth="1"/>
    <col min="6" max="6" width="11.33203125" style="4" customWidth="1"/>
    <col min="7" max="7" width="11.33203125" style="3" customWidth="1"/>
    <col min="8" max="8" width="16.83203125" style="3" customWidth="1"/>
    <col min="9" max="16384" width="10.1640625" style="3"/>
  </cols>
  <sheetData>
    <row r="1" spans="1:8" ht="35.5" customHeight="1" thickBot="1" x14ac:dyDescent="0.2">
      <c r="A1" s="268" t="str">
        <f>"Die Grünen Kärnten - LANDESHAUPTSTADT Klagenfurt
Angaben für den Rechenschaftsbericht für das Jahr "&amp;Jahrakt</f>
        <v>Die Grünen Kärnten - LANDESHAUPTSTADT Klagenfurt
Angaben für den Rechenschaftsbericht für das Jahr 2023</v>
      </c>
      <c r="B1" s="269"/>
      <c r="C1" s="270"/>
      <c r="D1" s="3"/>
      <c r="E1" s="3"/>
      <c r="F1" s="3"/>
    </row>
    <row r="2" spans="1:8" s="12" customFormat="1" ht="26.5" customHeight="1" thickBot="1" x14ac:dyDescent="0.2">
      <c r="A2" s="10" t="s">
        <v>2</v>
      </c>
      <c r="B2" s="65" t="s">
        <v>71</v>
      </c>
      <c r="C2" s="99" t="str">
        <f>"ERTRAG
" &amp;Jahrakt</f>
        <v>ERTRAG
2023</v>
      </c>
      <c r="D2" s="24"/>
      <c r="E2" s="17"/>
      <c r="F2" s="18"/>
      <c r="G2" s="40"/>
      <c r="H2" s="40"/>
    </row>
    <row r="3" spans="1:8" s="12" customFormat="1" ht="15" x14ac:dyDescent="0.15">
      <c r="A3" s="57" t="s">
        <v>3</v>
      </c>
      <c r="B3" s="58" t="s">
        <v>6</v>
      </c>
      <c r="C3" s="22">
        <v>0</v>
      </c>
      <c r="D3" s="16"/>
      <c r="E3" s="17"/>
      <c r="F3" s="18"/>
      <c r="G3" s="19"/>
      <c r="H3" s="19"/>
    </row>
    <row r="4" spans="1:8" s="12" customFormat="1" ht="15" x14ac:dyDescent="0.15">
      <c r="A4" s="20" t="s">
        <v>4</v>
      </c>
      <c r="B4" s="21" t="s">
        <v>0</v>
      </c>
      <c r="C4" s="22">
        <v>0</v>
      </c>
      <c r="D4" s="16"/>
      <c r="E4" s="17"/>
      <c r="F4" s="18"/>
      <c r="G4" s="19"/>
      <c r="H4" s="19"/>
    </row>
    <row r="5" spans="1:8" s="12" customFormat="1" ht="15" x14ac:dyDescent="0.15">
      <c r="A5" s="20" t="s">
        <v>5</v>
      </c>
      <c r="B5" s="21" t="s">
        <v>26</v>
      </c>
      <c r="C5" s="22">
        <v>0</v>
      </c>
      <c r="D5" s="16"/>
      <c r="E5" s="17"/>
      <c r="F5" s="18"/>
      <c r="G5" s="19"/>
      <c r="H5" s="19"/>
    </row>
    <row r="6" spans="1:8" s="12" customFormat="1" ht="30" x14ac:dyDescent="0.15">
      <c r="A6" s="20" t="s">
        <v>7</v>
      </c>
      <c r="B6" s="21" t="s">
        <v>27</v>
      </c>
      <c r="C6" s="22">
        <v>0</v>
      </c>
      <c r="D6" s="16"/>
      <c r="E6" s="23"/>
      <c r="F6" s="23"/>
      <c r="G6" s="19"/>
      <c r="H6" s="19"/>
    </row>
    <row r="7" spans="1:8" s="12" customFormat="1" ht="15.5" customHeight="1" x14ac:dyDescent="0.15">
      <c r="A7" s="20" t="s">
        <v>8</v>
      </c>
      <c r="B7" s="21" t="s">
        <v>19</v>
      </c>
      <c r="C7" s="22">
        <v>2397.61</v>
      </c>
      <c r="D7" s="16"/>
      <c r="E7" s="17"/>
      <c r="F7" s="18"/>
      <c r="G7" s="19"/>
      <c r="H7" s="19"/>
    </row>
    <row r="8" spans="1:8" s="12" customFormat="1" ht="15" x14ac:dyDescent="0.15">
      <c r="A8" s="20" t="s">
        <v>10</v>
      </c>
      <c r="B8" s="21" t="s">
        <v>9</v>
      </c>
      <c r="C8" s="22">
        <v>0</v>
      </c>
      <c r="D8" s="24"/>
      <c r="E8" s="25"/>
      <c r="F8" s="18"/>
      <c r="G8" s="19"/>
      <c r="H8" s="19"/>
    </row>
    <row r="9" spans="1:8" s="12" customFormat="1" ht="15" x14ac:dyDescent="0.15">
      <c r="A9" s="20" t="s">
        <v>11</v>
      </c>
      <c r="B9" s="21" t="s">
        <v>61</v>
      </c>
      <c r="C9" s="22">
        <v>0</v>
      </c>
      <c r="D9" s="28"/>
      <c r="F9" s="18"/>
      <c r="G9" s="19"/>
      <c r="H9" s="19"/>
    </row>
    <row r="10" spans="1:8" s="12" customFormat="1" ht="15" x14ac:dyDescent="0.15">
      <c r="A10" s="20" t="s">
        <v>12</v>
      </c>
      <c r="B10" s="21" t="s">
        <v>62</v>
      </c>
      <c r="C10" s="22">
        <v>0.34</v>
      </c>
      <c r="D10" s="29"/>
      <c r="E10" s="18"/>
      <c r="F10" s="18"/>
      <c r="G10" s="19"/>
      <c r="H10" s="19"/>
    </row>
    <row r="11" spans="1:8" s="12" customFormat="1" ht="45" x14ac:dyDescent="0.15">
      <c r="A11" s="20" t="s">
        <v>13</v>
      </c>
      <c r="B11" s="21" t="s">
        <v>18</v>
      </c>
      <c r="C11" s="22">
        <v>0</v>
      </c>
      <c r="D11" s="29"/>
      <c r="E11" s="18"/>
      <c r="F11" s="18"/>
      <c r="G11" s="19"/>
      <c r="H11" s="19"/>
    </row>
    <row r="12" spans="1:8" s="12" customFormat="1" ht="15" x14ac:dyDescent="0.15">
      <c r="A12" s="20" t="s">
        <v>14</v>
      </c>
      <c r="B12" s="21" t="s">
        <v>20</v>
      </c>
      <c r="C12" s="22">
        <v>0</v>
      </c>
      <c r="D12" s="29"/>
      <c r="E12" s="18"/>
      <c r="F12" s="18"/>
      <c r="G12" s="19"/>
      <c r="H12" s="19"/>
    </row>
    <row r="13" spans="1:8" s="12" customFormat="1" ht="15" x14ac:dyDescent="0.15">
      <c r="A13" s="20" t="s">
        <v>15</v>
      </c>
      <c r="B13" s="21" t="s">
        <v>21</v>
      </c>
      <c r="C13" s="22">
        <v>0</v>
      </c>
      <c r="D13" s="29"/>
      <c r="E13" s="18"/>
      <c r="F13" s="18"/>
      <c r="G13" s="19"/>
      <c r="H13" s="19"/>
    </row>
    <row r="14" spans="1:8" s="12" customFormat="1" ht="15" x14ac:dyDescent="0.15">
      <c r="A14" s="20" t="s">
        <v>16</v>
      </c>
      <c r="B14" s="21" t="s">
        <v>23</v>
      </c>
      <c r="C14" s="22">
        <v>0</v>
      </c>
      <c r="D14" s="29"/>
      <c r="E14" s="18"/>
      <c r="F14" s="18"/>
      <c r="G14" s="19"/>
      <c r="H14" s="19"/>
    </row>
    <row r="15" spans="1:8" s="12" customFormat="1" ht="15" x14ac:dyDescent="0.15">
      <c r="A15" s="20" t="s">
        <v>17</v>
      </c>
      <c r="B15" s="21" t="s">
        <v>22</v>
      </c>
      <c r="C15" s="22">
        <v>0</v>
      </c>
      <c r="D15" s="29"/>
      <c r="E15" s="18"/>
      <c r="F15" s="18"/>
      <c r="G15" s="19"/>
      <c r="H15" s="19"/>
    </row>
    <row r="16" spans="1:8" s="12" customFormat="1" ht="15" x14ac:dyDescent="0.15">
      <c r="A16" s="20" t="s">
        <v>65</v>
      </c>
      <c r="B16" s="21" t="s">
        <v>24</v>
      </c>
      <c r="C16" s="22">
        <v>0</v>
      </c>
    </row>
    <row r="17" spans="1:8" s="12" customFormat="1" ht="15" x14ac:dyDescent="0.15">
      <c r="A17" s="20" t="s">
        <v>66</v>
      </c>
      <c r="B17" s="21" t="s">
        <v>25</v>
      </c>
      <c r="C17" s="22">
        <v>0</v>
      </c>
    </row>
    <row r="18" spans="1:8" s="12" customFormat="1" ht="15" x14ac:dyDescent="0.15">
      <c r="A18" s="20" t="s">
        <v>28</v>
      </c>
      <c r="B18" s="21" t="s">
        <v>75</v>
      </c>
      <c r="C18" s="22">
        <v>0</v>
      </c>
    </row>
    <row r="19" spans="1:8" s="12" customFormat="1" ht="15" x14ac:dyDescent="0.15">
      <c r="A19" s="20" t="s">
        <v>32</v>
      </c>
      <c r="B19" s="21" t="s">
        <v>31</v>
      </c>
      <c r="C19" s="22">
        <v>0</v>
      </c>
    </row>
    <row r="20" spans="1:8" s="12" customFormat="1" ht="15" x14ac:dyDescent="0.15">
      <c r="A20" s="20" t="s">
        <v>34</v>
      </c>
      <c r="B20" s="21" t="s">
        <v>33</v>
      </c>
      <c r="C20" s="22">
        <v>0</v>
      </c>
    </row>
    <row r="21" spans="1:8" s="12" customFormat="1" ht="15" x14ac:dyDescent="0.15">
      <c r="A21" s="20" t="s">
        <v>30</v>
      </c>
      <c r="B21" s="21" t="s">
        <v>29</v>
      </c>
      <c r="C21" s="22">
        <v>0</v>
      </c>
    </row>
    <row r="22" spans="1:8" s="12" customFormat="1" thickBot="1" x14ac:dyDescent="0.2">
      <c r="A22" s="20" t="s">
        <v>36</v>
      </c>
      <c r="B22" s="21" t="s">
        <v>35</v>
      </c>
      <c r="C22" s="22">
        <v>0</v>
      </c>
    </row>
    <row r="23" spans="1:8" s="33" customFormat="1" ht="27" customHeight="1" thickBot="1" x14ac:dyDescent="0.2">
      <c r="A23" s="100"/>
      <c r="B23" s="31" t="s">
        <v>114</v>
      </c>
      <c r="C23" s="32">
        <f>SUM(C3:C22)</f>
        <v>2397.9500000000003</v>
      </c>
    </row>
    <row r="24" spans="1:8" s="12" customFormat="1" ht="15" thickBot="1" x14ac:dyDescent="0.2">
      <c r="A24" s="34"/>
      <c r="B24" s="24"/>
      <c r="C24" s="23"/>
    </row>
    <row r="25" spans="1:8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24"/>
      <c r="E25" s="17"/>
      <c r="F25" s="18"/>
      <c r="G25" s="40"/>
      <c r="H25" s="40"/>
    </row>
    <row r="26" spans="1:8" s="12" customFormat="1" ht="15" x14ac:dyDescent="0.15">
      <c r="A26" s="57" t="s">
        <v>3</v>
      </c>
      <c r="B26" s="101" t="s">
        <v>37</v>
      </c>
      <c r="C26" s="22">
        <v>0</v>
      </c>
    </row>
    <row r="27" spans="1:8" s="12" customFormat="1" ht="15" x14ac:dyDescent="0.15">
      <c r="A27" s="20" t="s">
        <v>4</v>
      </c>
      <c r="B27" s="36" t="s">
        <v>39</v>
      </c>
      <c r="C27" s="22">
        <v>353.81</v>
      </c>
    </row>
    <row r="28" spans="1:8" s="12" customFormat="1" ht="15" x14ac:dyDescent="0.15">
      <c r="A28" s="20" t="s">
        <v>5</v>
      </c>
      <c r="B28" s="36" t="s">
        <v>46</v>
      </c>
      <c r="C28" s="22">
        <v>0</v>
      </c>
    </row>
    <row r="29" spans="1:8" s="12" customFormat="1" ht="15" x14ac:dyDescent="0.15">
      <c r="A29" s="20" t="s">
        <v>7</v>
      </c>
      <c r="B29" s="36" t="s">
        <v>42</v>
      </c>
      <c r="C29" s="22">
        <v>5911.81</v>
      </c>
    </row>
    <row r="30" spans="1:8" s="12" customFormat="1" ht="15" x14ac:dyDescent="0.15">
      <c r="A30" s="20" t="s">
        <v>8</v>
      </c>
      <c r="B30" s="36" t="s">
        <v>45</v>
      </c>
      <c r="C30" s="22">
        <v>0</v>
      </c>
    </row>
    <row r="31" spans="1:8" s="12" customFormat="1" ht="15" x14ac:dyDescent="0.15">
      <c r="A31" s="20" t="s">
        <v>10</v>
      </c>
      <c r="B31" s="36" t="s">
        <v>44</v>
      </c>
      <c r="C31" s="22">
        <v>0</v>
      </c>
    </row>
    <row r="32" spans="1:8" s="12" customFormat="1" ht="15" x14ac:dyDescent="0.15">
      <c r="A32" s="20" t="s">
        <v>11</v>
      </c>
      <c r="B32" s="36" t="s">
        <v>43</v>
      </c>
      <c r="C32" s="22">
        <v>1374.36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0</v>
      </c>
    </row>
    <row r="35" spans="1:3" s="12" customFormat="1" ht="15" x14ac:dyDescent="0.15">
      <c r="A35" s="20" t="s">
        <v>14</v>
      </c>
      <c r="B35" s="36" t="s">
        <v>1</v>
      </c>
      <c r="C35" s="22">
        <v>0</v>
      </c>
    </row>
    <row r="36" spans="1:3" s="12" customFormat="1" ht="15" x14ac:dyDescent="0.15">
      <c r="A36" s="20" t="s">
        <v>15</v>
      </c>
      <c r="B36" s="36" t="s">
        <v>48</v>
      </c>
      <c r="C36" s="22">
        <v>0</v>
      </c>
    </row>
    <row r="37" spans="1:3" s="12" customFormat="1" ht="15" x14ac:dyDescent="0.15">
      <c r="A37" s="20" t="s">
        <v>16</v>
      </c>
      <c r="B37" s="36" t="s">
        <v>64</v>
      </c>
      <c r="C37" s="22">
        <v>0</v>
      </c>
    </row>
    <row r="38" spans="1:3" s="12" customFormat="1" ht="15" x14ac:dyDescent="0.15">
      <c r="A38" s="20" t="s">
        <v>17</v>
      </c>
      <c r="B38" s="36" t="s">
        <v>41</v>
      </c>
      <c r="C38" s="22">
        <v>0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0</v>
      </c>
    </row>
    <row r="41" spans="1:3" s="12" customFormat="1" ht="15" x14ac:dyDescent="0.15">
      <c r="A41" s="20" t="s">
        <v>67</v>
      </c>
      <c r="B41" s="36" t="s">
        <v>54</v>
      </c>
      <c r="C41" s="22">
        <v>0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0</v>
      </c>
    </row>
    <row r="44" spans="1:3" s="12" customFormat="1" ht="30" x14ac:dyDescent="0.15">
      <c r="A44" s="20" t="s">
        <v>56</v>
      </c>
      <c r="B44" s="36" t="s">
        <v>55</v>
      </c>
      <c r="C44" s="22">
        <v>0</v>
      </c>
    </row>
    <row r="45" spans="1:3" s="12" customFormat="1" ht="30" x14ac:dyDescent="0.15">
      <c r="A45" s="20" t="s">
        <v>58</v>
      </c>
      <c r="B45" s="36" t="s">
        <v>57</v>
      </c>
      <c r="C45" s="22">
        <v>0</v>
      </c>
    </row>
    <row r="46" spans="1:3" s="12" customFormat="1" ht="30" x14ac:dyDescent="0.15">
      <c r="A46" s="20" t="s">
        <v>60</v>
      </c>
      <c r="B46" s="36" t="s">
        <v>59</v>
      </c>
      <c r="C46" s="22">
        <v>0</v>
      </c>
    </row>
    <row r="47" spans="1:3" s="12" customFormat="1" ht="31" thickBot="1" x14ac:dyDescent="0.2">
      <c r="A47" s="20" t="s">
        <v>50</v>
      </c>
      <c r="B47" s="36" t="s">
        <v>49</v>
      </c>
      <c r="C47" s="22">
        <v>0</v>
      </c>
    </row>
    <row r="48" spans="1:3" s="33" customFormat="1" ht="27" customHeight="1" thickBot="1" x14ac:dyDescent="0.2">
      <c r="A48" s="100"/>
      <c r="B48" s="31" t="s">
        <v>116</v>
      </c>
      <c r="C48" s="32">
        <f>SUM(C26:C47)</f>
        <v>7639.9800000000005</v>
      </c>
    </row>
    <row r="49" spans="1:782" s="12" customFormat="1" ht="14" x14ac:dyDescent="0.15">
      <c r="A49" s="38"/>
      <c r="B49" s="16"/>
      <c r="C49" s="39"/>
      <c r="D49" s="18"/>
      <c r="E49" s="40"/>
      <c r="F49" s="40"/>
    </row>
    <row r="50" spans="1:782" s="8" customFormat="1" x14ac:dyDescent="0.15">
      <c r="A50" s="3"/>
      <c r="B50" s="7"/>
      <c r="C50" s="5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</row>
    <row r="51" spans="1:782" s="8" customFormat="1" x14ac:dyDescent="0.15">
      <c r="A51" s="3"/>
      <c r="B51" s="7"/>
      <c r="C51" s="5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</row>
    <row r="52" spans="1:782" s="8" customFormat="1" x14ac:dyDescent="0.15">
      <c r="A52" s="3"/>
      <c r="B52" s="7"/>
      <c r="C52" s="5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</row>
    <row r="53" spans="1:782" s="8" customFormat="1" x14ac:dyDescent="0.15">
      <c r="A53" s="3"/>
      <c r="B53" s="7"/>
      <c r="C53" s="5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</row>
    <row r="54" spans="1:782" s="8" customFormat="1" x14ac:dyDescent="0.15">
      <c r="A54" s="3"/>
      <c r="B54" s="7"/>
      <c r="C54" s="5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</row>
    <row r="55" spans="1:782" s="8" customFormat="1" x14ac:dyDescent="0.15">
      <c r="A55" s="3"/>
      <c r="B55" s="7"/>
      <c r="C55" s="5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</row>
    <row r="56" spans="1:782" s="8" customFormat="1" x14ac:dyDescent="0.15">
      <c r="A56" s="3"/>
      <c r="B56" s="7"/>
      <c r="C56" s="5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</row>
    <row r="57" spans="1:782" s="8" customFormat="1" x14ac:dyDescent="0.15">
      <c r="A57" s="3"/>
      <c r="B57" s="7"/>
      <c r="C57" s="5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</row>
    <row r="58" spans="1:782" s="8" customFormat="1" x14ac:dyDescent="0.15">
      <c r="A58" s="3"/>
      <c r="B58" s="7"/>
      <c r="C58" s="5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</row>
    <row r="59" spans="1:782" s="8" customFormat="1" x14ac:dyDescent="0.15">
      <c r="A59" s="3"/>
      <c r="B59" s="7"/>
      <c r="C59" s="5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</row>
    <row r="60" spans="1:782" s="8" customFormat="1" x14ac:dyDescent="0.15">
      <c r="A60" s="3"/>
      <c r="B60" s="7"/>
      <c r="C60" s="5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</row>
    <row r="61" spans="1:782" s="8" customFormat="1" x14ac:dyDescent="0.15">
      <c r="A61" s="3"/>
      <c r="B61" s="7"/>
      <c r="C61" s="5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</row>
    <row r="62" spans="1:782" s="8" customFormat="1" x14ac:dyDescent="0.15">
      <c r="A62" s="3"/>
      <c r="B62" s="7"/>
      <c r="C62" s="5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</row>
  </sheetData>
  <mergeCells count="1">
    <mergeCell ref="A1:C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C860-A2DF-4463-BB8A-21288647DC3F}">
  <dimension ref="A1:F45"/>
  <sheetViews>
    <sheetView workbookViewId="0">
      <selection activeCell="I6" sqref="I6"/>
    </sheetView>
  </sheetViews>
  <sheetFormatPr baseColWidth="10" defaultColWidth="10" defaultRowHeight="16" x14ac:dyDescent="0.2"/>
  <cols>
    <col min="1" max="1" width="9.1640625" style="131" customWidth="1"/>
    <col min="2" max="2" width="44.1640625" style="132" customWidth="1"/>
    <col min="3" max="3" width="11.6640625" style="133" customWidth="1"/>
    <col min="4" max="4" width="11.6640625" style="130" customWidth="1"/>
    <col min="5" max="16384" width="10" style="128"/>
  </cols>
  <sheetData>
    <row r="1" spans="1:6" s="121" customFormat="1" ht="36" customHeight="1" thickBot="1" x14ac:dyDescent="0.2">
      <c r="A1" s="278" t="s">
        <v>133</v>
      </c>
      <c r="B1" s="279"/>
      <c r="C1" s="279"/>
      <c r="D1" s="280"/>
    </row>
    <row r="2" spans="1:6" s="125" customFormat="1" ht="35.5" customHeight="1" thickBot="1" x14ac:dyDescent="0.2">
      <c r="A2" s="103" t="s">
        <v>118</v>
      </c>
      <c r="B2" s="104" t="s">
        <v>119</v>
      </c>
      <c r="C2" s="105" t="s">
        <v>130</v>
      </c>
      <c r="D2" s="106" t="s">
        <v>131</v>
      </c>
      <c r="E2" s="119"/>
      <c r="F2" s="124"/>
    </row>
    <row r="3" spans="1:6" s="124" customFormat="1" ht="15" thickBot="1" x14ac:dyDescent="0.2">
      <c r="A3" s="134">
        <v>20200</v>
      </c>
      <c r="B3" s="135" t="s">
        <v>132</v>
      </c>
      <c r="C3" s="136">
        <v>39228.97</v>
      </c>
      <c r="D3" s="137">
        <v>19884.11</v>
      </c>
      <c r="E3" s="120"/>
    </row>
    <row r="4" spans="1:6" s="124" customFormat="1" ht="27" customHeight="1" thickBot="1" x14ac:dyDescent="0.2">
      <c r="A4" s="115"/>
      <c r="B4" s="116" t="s">
        <v>129</v>
      </c>
      <c r="C4" s="117">
        <f>SUM(C3:C3)</f>
        <v>39228.97</v>
      </c>
      <c r="D4" s="118">
        <f>SUM(D3:D3)</f>
        <v>19884.11</v>
      </c>
    </row>
    <row r="5" spans="1:6" s="143" customFormat="1" x14ac:dyDescent="0.2">
      <c r="A5" s="140"/>
      <c r="B5" s="141"/>
      <c r="C5" s="142"/>
      <c r="D5" s="128"/>
    </row>
    <row r="6" spans="1:6" x14ac:dyDescent="0.2">
      <c r="A6" s="128"/>
      <c r="B6" s="129"/>
      <c r="C6" s="128"/>
    </row>
    <row r="7" spans="1:6" x14ac:dyDescent="0.2">
      <c r="A7" s="128"/>
      <c r="B7" s="129"/>
      <c r="C7" s="128"/>
    </row>
    <row r="8" spans="1:6" x14ac:dyDescent="0.2">
      <c r="A8" s="128"/>
      <c r="B8" s="129"/>
      <c r="C8" s="128"/>
    </row>
    <row r="9" spans="1:6" x14ac:dyDescent="0.2">
      <c r="A9" s="128"/>
      <c r="B9" s="129"/>
      <c r="C9" s="128"/>
    </row>
    <row r="10" spans="1:6" x14ac:dyDescent="0.2">
      <c r="A10" s="128"/>
      <c r="B10" s="129"/>
      <c r="C10" s="128"/>
    </row>
    <row r="11" spans="1:6" x14ac:dyDescent="0.2">
      <c r="A11" s="128"/>
      <c r="B11" s="129"/>
      <c r="C11" s="128"/>
    </row>
    <row r="12" spans="1:6" x14ac:dyDescent="0.2">
      <c r="A12" s="128"/>
      <c r="B12" s="129"/>
      <c r="C12" s="128"/>
    </row>
    <row r="13" spans="1:6" x14ac:dyDescent="0.2">
      <c r="A13" s="128"/>
      <c r="B13" s="129"/>
      <c r="C13" s="128"/>
    </row>
    <row r="14" spans="1:6" x14ac:dyDescent="0.2">
      <c r="A14" s="128"/>
      <c r="B14" s="129"/>
      <c r="C14" s="128"/>
    </row>
    <row r="15" spans="1:6" x14ac:dyDescent="0.2">
      <c r="A15" s="128"/>
      <c r="B15" s="129"/>
      <c r="C15" s="128"/>
    </row>
    <row r="16" spans="1:6" x14ac:dyDescent="0.2">
      <c r="A16" s="128"/>
      <c r="B16" s="129"/>
      <c r="C16" s="128"/>
    </row>
    <row r="17" spans="1:3" x14ac:dyDescent="0.2">
      <c r="A17" s="128"/>
      <c r="B17" s="129"/>
      <c r="C17" s="128"/>
    </row>
    <row r="18" spans="1:3" x14ac:dyDescent="0.2">
      <c r="A18" s="128"/>
      <c r="B18" s="129"/>
      <c r="C18" s="128"/>
    </row>
    <row r="19" spans="1:3" x14ac:dyDescent="0.2">
      <c r="A19" s="128"/>
      <c r="B19" s="129"/>
      <c r="C19" s="128"/>
    </row>
    <row r="20" spans="1:3" x14ac:dyDescent="0.2">
      <c r="A20" s="128"/>
      <c r="B20" s="129"/>
      <c r="C20" s="128"/>
    </row>
    <row r="21" spans="1:3" x14ac:dyDescent="0.2">
      <c r="A21" s="128"/>
      <c r="B21" s="129"/>
      <c r="C21" s="128"/>
    </row>
    <row r="22" spans="1:3" x14ac:dyDescent="0.2">
      <c r="A22" s="128"/>
      <c r="B22" s="129"/>
      <c r="C22" s="128"/>
    </row>
    <row r="23" spans="1:3" x14ac:dyDescent="0.2">
      <c r="A23" s="128"/>
      <c r="B23" s="129"/>
      <c r="C23" s="128"/>
    </row>
    <row r="24" spans="1:3" x14ac:dyDescent="0.2">
      <c r="A24" s="128"/>
      <c r="B24" s="129"/>
      <c r="C24" s="128"/>
    </row>
    <row r="25" spans="1:3" x14ac:dyDescent="0.2">
      <c r="A25" s="128"/>
      <c r="B25" s="129"/>
      <c r="C25" s="128"/>
    </row>
    <row r="26" spans="1:3" x14ac:dyDescent="0.2">
      <c r="A26" s="128"/>
      <c r="B26" s="129"/>
      <c r="C26" s="128"/>
    </row>
    <row r="27" spans="1:3" x14ac:dyDescent="0.2">
      <c r="A27" s="128"/>
      <c r="B27" s="129"/>
      <c r="C27" s="128"/>
    </row>
    <row r="28" spans="1:3" x14ac:dyDescent="0.2">
      <c r="A28" s="128"/>
      <c r="B28" s="129"/>
      <c r="C28" s="128"/>
    </row>
    <row r="29" spans="1:3" x14ac:dyDescent="0.2">
      <c r="A29" s="128"/>
      <c r="B29" s="129"/>
      <c r="C29" s="128"/>
    </row>
    <row r="30" spans="1:3" x14ac:dyDescent="0.2">
      <c r="A30" s="128"/>
      <c r="B30" s="129"/>
      <c r="C30" s="128"/>
    </row>
    <row r="31" spans="1:3" x14ac:dyDescent="0.2">
      <c r="A31" s="128"/>
      <c r="B31" s="129"/>
      <c r="C31" s="128"/>
    </row>
    <row r="32" spans="1:3" x14ac:dyDescent="0.2">
      <c r="A32" s="128"/>
      <c r="B32" s="129"/>
      <c r="C32" s="128"/>
    </row>
    <row r="33" spans="1:3" x14ac:dyDescent="0.2">
      <c r="A33" s="128"/>
      <c r="B33" s="129"/>
      <c r="C33" s="128"/>
    </row>
    <row r="34" spans="1:3" x14ac:dyDescent="0.2">
      <c r="A34" s="128"/>
      <c r="B34" s="129"/>
      <c r="C34" s="128"/>
    </row>
    <row r="35" spans="1:3" x14ac:dyDescent="0.2">
      <c r="A35" s="128"/>
      <c r="B35" s="129"/>
      <c r="C35" s="128"/>
    </row>
    <row r="36" spans="1:3" x14ac:dyDescent="0.2">
      <c r="A36" s="128"/>
      <c r="B36" s="129"/>
      <c r="C36" s="128"/>
    </row>
    <row r="37" spans="1:3" x14ac:dyDescent="0.2">
      <c r="A37" s="128"/>
      <c r="B37" s="129"/>
      <c r="C37" s="128"/>
    </row>
    <row r="38" spans="1:3" x14ac:dyDescent="0.2">
      <c r="A38" s="128"/>
      <c r="B38" s="129"/>
      <c r="C38" s="128"/>
    </row>
    <row r="39" spans="1:3" x14ac:dyDescent="0.2">
      <c r="A39" s="128"/>
      <c r="B39" s="129"/>
      <c r="C39" s="128"/>
    </row>
    <row r="40" spans="1:3" x14ac:dyDescent="0.2">
      <c r="A40" s="128"/>
      <c r="B40" s="129"/>
      <c r="C40" s="128"/>
    </row>
    <row r="41" spans="1:3" x14ac:dyDescent="0.2">
      <c r="A41" s="128"/>
      <c r="B41" s="129"/>
      <c r="C41" s="128"/>
    </row>
    <row r="42" spans="1:3" x14ac:dyDescent="0.2">
      <c r="A42" s="128"/>
      <c r="B42" s="129"/>
      <c r="C42" s="128"/>
    </row>
    <row r="43" spans="1:3" x14ac:dyDescent="0.2">
      <c r="A43" s="128"/>
      <c r="B43" s="129"/>
      <c r="C43" s="128"/>
    </row>
    <row r="44" spans="1:3" x14ac:dyDescent="0.2">
      <c r="A44" s="128"/>
      <c r="B44" s="129"/>
      <c r="C44" s="128"/>
    </row>
    <row r="45" spans="1:3" x14ac:dyDescent="0.2">
      <c r="A45" s="128"/>
      <c r="B45" s="129"/>
      <c r="C45" s="128"/>
    </row>
  </sheetData>
  <mergeCells count="1">
    <mergeCell ref="A1:D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84FD-6D8D-4F9B-826F-8A6C4E094768}">
  <dimension ref="A1:ACS65"/>
  <sheetViews>
    <sheetView workbookViewId="0">
      <selection activeCell="C26" sqref="C26:C47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1.33203125" style="5" bestFit="1" customWidth="1"/>
    <col min="4" max="16384" width="10.1640625" style="3"/>
  </cols>
  <sheetData>
    <row r="1" spans="1:3" s="1" customFormat="1" ht="35.5" customHeight="1" thickBot="1" x14ac:dyDescent="0.2">
      <c r="A1" s="268" t="str">
        <f>"Die Grünen Niederösterreich - LANDESORGANISATION
Angaben für den Rechenschaftsbericht für das Jahr "&amp;Jahrakt</f>
        <v>Die Grünen Niederösterreich - LANDESORGANISATION
Angaben für den Rechenschaftsbericht für das Jahr 2023</v>
      </c>
      <c r="B1" s="269"/>
      <c r="C1" s="270"/>
    </row>
    <row r="2" spans="1:3" s="12" customFormat="1" ht="27.5" customHeight="1" thickBot="1" x14ac:dyDescent="0.2">
      <c r="A2" s="10" t="s">
        <v>2</v>
      </c>
      <c r="B2" s="65" t="s">
        <v>71</v>
      </c>
      <c r="C2" s="99" t="str">
        <f>"ERTRAG
" &amp;Jahrakt</f>
        <v>ERTRAG
2023</v>
      </c>
    </row>
    <row r="3" spans="1:3" s="12" customFormat="1" ht="15" x14ac:dyDescent="0.15">
      <c r="A3" s="57" t="s">
        <v>3</v>
      </c>
      <c r="B3" s="58" t="s">
        <v>6</v>
      </c>
      <c r="C3" s="22">
        <v>1533204.62</v>
      </c>
    </row>
    <row r="4" spans="1:3" s="12" customFormat="1" ht="15" x14ac:dyDescent="0.15">
      <c r="A4" s="20" t="s">
        <v>4</v>
      </c>
      <c r="B4" s="21" t="s">
        <v>0</v>
      </c>
      <c r="C4" s="22">
        <v>790</v>
      </c>
    </row>
    <row r="5" spans="1:3" s="12" customFormat="1" ht="15" x14ac:dyDescent="0.15">
      <c r="A5" s="20" t="s">
        <v>5</v>
      </c>
      <c r="B5" s="21" t="s">
        <v>26</v>
      </c>
      <c r="C5" s="22">
        <v>40707.240000000005</v>
      </c>
    </row>
    <row r="6" spans="1:3" s="12" customFormat="1" ht="30" x14ac:dyDescent="0.15">
      <c r="A6" s="20" t="s">
        <v>7</v>
      </c>
      <c r="B6" s="21" t="s">
        <v>27</v>
      </c>
      <c r="C6" s="22">
        <v>0</v>
      </c>
    </row>
    <row r="7" spans="1:3" s="12" customFormat="1" ht="30" x14ac:dyDescent="0.15">
      <c r="A7" s="20" t="s">
        <v>8</v>
      </c>
      <c r="B7" s="21" t="s">
        <v>19</v>
      </c>
      <c r="C7" s="22">
        <v>0</v>
      </c>
    </row>
    <row r="8" spans="1:3" s="12" customFormat="1" ht="15" x14ac:dyDescent="0.15">
      <c r="A8" s="20" t="s">
        <v>10</v>
      </c>
      <c r="B8" s="21" t="s">
        <v>9</v>
      </c>
      <c r="C8" s="22">
        <v>0</v>
      </c>
    </row>
    <row r="9" spans="1:3" s="12" customFormat="1" ht="15" x14ac:dyDescent="0.15">
      <c r="A9" s="20" t="s">
        <v>11</v>
      </c>
      <c r="B9" s="21" t="s">
        <v>61</v>
      </c>
      <c r="C9" s="22">
        <v>0</v>
      </c>
    </row>
    <row r="10" spans="1:3" s="12" customFormat="1" ht="15" x14ac:dyDescent="0.15">
      <c r="A10" s="20" t="s">
        <v>12</v>
      </c>
      <c r="B10" s="21" t="s">
        <v>62</v>
      </c>
      <c r="C10" s="22">
        <v>0</v>
      </c>
    </row>
    <row r="11" spans="1:3" s="12" customFormat="1" ht="45" x14ac:dyDescent="0.15">
      <c r="A11" s="20" t="s">
        <v>13</v>
      </c>
      <c r="B11" s="21" t="s">
        <v>18</v>
      </c>
      <c r="C11" s="22">
        <v>0</v>
      </c>
    </row>
    <row r="12" spans="1:3" s="12" customFormat="1" ht="15" x14ac:dyDescent="0.15">
      <c r="A12" s="20" t="s">
        <v>14</v>
      </c>
      <c r="B12" s="21" t="s">
        <v>20</v>
      </c>
      <c r="C12" s="22">
        <v>0</v>
      </c>
    </row>
    <row r="13" spans="1:3" s="12" customFormat="1" ht="15" x14ac:dyDescent="0.15">
      <c r="A13" s="20" t="s">
        <v>15</v>
      </c>
      <c r="B13" s="21" t="s">
        <v>21</v>
      </c>
      <c r="C13" s="22">
        <v>0</v>
      </c>
    </row>
    <row r="14" spans="1:3" s="12" customFormat="1" ht="15" x14ac:dyDescent="0.15">
      <c r="A14" s="20" t="s">
        <v>16</v>
      </c>
      <c r="B14" s="21" t="s">
        <v>23</v>
      </c>
      <c r="C14" s="22">
        <v>0</v>
      </c>
    </row>
    <row r="15" spans="1:3" s="12" customFormat="1" ht="15" x14ac:dyDescent="0.15">
      <c r="A15" s="20" t="s">
        <v>17</v>
      </c>
      <c r="B15" s="21" t="s">
        <v>22</v>
      </c>
      <c r="C15" s="22">
        <v>0</v>
      </c>
    </row>
    <row r="16" spans="1:3" s="12" customFormat="1" ht="15" x14ac:dyDescent="0.15">
      <c r="A16" s="20" t="s">
        <v>65</v>
      </c>
      <c r="B16" s="21" t="s">
        <v>24</v>
      </c>
      <c r="C16" s="22">
        <v>0</v>
      </c>
    </row>
    <row r="17" spans="1:3" s="12" customFormat="1" ht="15" x14ac:dyDescent="0.15">
      <c r="A17" s="20" t="s">
        <v>66</v>
      </c>
      <c r="B17" s="21" t="s">
        <v>25</v>
      </c>
      <c r="C17" s="22">
        <v>635</v>
      </c>
    </row>
    <row r="18" spans="1:3" s="12" customFormat="1" ht="15" x14ac:dyDescent="0.15">
      <c r="A18" s="20" t="s">
        <v>28</v>
      </c>
      <c r="B18" s="21" t="s">
        <v>75</v>
      </c>
      <c r="C18" s="22">
        <v>3353</v>
      </c>
    </row>
    <row r="19" spans="1:3" s="12" customFormat="1" ht="15" x14ac:dyDescent="0.15">
      <c r="A19" s="20" t="s">
        <v>32</v>
      </c>
      <c r="B19" s="21" t="s">
        <v>31</v>
      </c>
      <c r="C19" s="22">
        <v>13172.09</v>
      </c>
    </row>
    <row r="20" spans="1:3" s="12" customFormat="1" ht="15" x14ac:dyDescent="0.15">
      <c r="A20" s="20" t="s">
        <v>34</v>
      </c>
      <c r="B20" s="21" t="s">
        <v>33</v>
      </c>
      <c r="C20" s="22">
        <v>0</v>
      </c>
    </row>
    <row r="21" spans="1:3" s="12" customFormat="1" ht="15" x14ac:dyDescent="0.15">
      <c r="A21" s="20" t="s">
        <v>30</v>
      </c>
      <c r="B21" s="21" t="s">
        <v>29</v>
      </c>
      <c r="C21" s="22">
        <v>0</v>
      </c>
    </row>
    <row r="22" spans="1:3" s="12" customFormat="1" thickBot="1" x14ac:dyDescent="0.2">
      <c r="A22" s="20" t="s">
        <v>36</v>
      </c>
      <c r="B22" s="21" t="s">
        <v>35</v>
      </c>
      <c r="C22" s="22">
        <v>0</v>
      </c>
    </row>
    <row r="23" spans="1:3" s="33" customFormat="1" ht="27" customHeight="1" thickBot="1" x14ac:dyDescent="0.2">
      <c r="A23" s="100"/>
      <c r="B23" s="31" t="s">
        <v>73</v>
      </c>
      <c r="C23" s="32">
        <f>SUM(C3:C22)</f>
        <v>1591861.9500000002</v>
      </c>
    </row>
    <row r="24" spans="1:3" s="12" customFormat="1" ht="15" thickBot="1" x14ac:dyDescent="0.2">
      <c r="A24" s="34"/>
      <c r="B24" s="24"/>
      <c r="C24" s="23"/>
    </row>
    <row r="25" spans="1:3" s="12" customFormat="1" ht="27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</row>
    <row r="26" spans="1:3" s="12" customFormat="1" ht="15" x14ac:dyDescent="0.15">
      <c r="A26" s="57" t="s">
        <v>3</v>
      </c>
      <c r="B26" s="101" t="s">
        <v>37</v>
      </c>
      <c r="C26" s="22">
        <v>554618.34</v>
      </c>
    </row>
    <row r="27" spans="1:3" s="12" customFormat="1" ht="15" x14ac:dyDescent="0.15">
      <c r="A27" s="20" t="s">
        <v>4</v>
      </c>
      <c r="B27" s="36" t="s">
        <v>39</v>
      </c>
      <c r="C27" s="22">
        <v>199278.88</v>
      </c>
    </row>
    <row r="28" spans="1:3" s="12" customFormat="1" ht="15" x14ac:dyDescent="0.15">
      <c r="A28" s="20" t="s">
        <v>5</v>
      </c>
      <c r="B28" s="36" t="s">
        <v>46</v>
      </c>
      <c r="C28" s="22">
        <v>26837.18</v>
      </c>
    </row>
    <row r="29" spans="1:3" s="12" customFormat="1" ht="15" x14ac:dyDescent="0.15">
      <c r="A29" s="20" t="s">
        <v>7</v>
      </c>
      <c r="B29" s="36" t="s">
        <v>42</v>
      </c>
      <c r="C29" s="22">
        <v>26661.59</v>
      </c>
    </row>
    <row r="30" spans="1:3" s="12" customFormat="1" ht="15" x14ac:dyDescent="0.15">
      <c r="A30" s="20" t="s">
        <v>8</v>
      </c>
      <c r="B30" s="36" t="s">
        <v>45</v>
      </c>
      <c r="C30" s="22">
        <v>99930.91</v>
      </c>
    </row>
    <row r="31" spans="1:3" s="12" customFormat="1" ht="15" x14ac:dyDescent="0.15">
      <c r="A31" s="20" t="s">
        <v>10</v>
      </c>
      <c r="B31" s="36" t="s">
        <v>44</v>
      </c>
      <c r="C31" s="22">
        <v>360220.2</v>
      </c>
    </row>
    <row r="32" spans="1:3" s="12" customFormat="1" ht="15" x14ac:dyDescent="0.15">
      <c r="A32" s="20" t="s">
        <v>11</v>
      </c>
      <c r="B32" s="36" t="s">
        <v>43</v>
      </c>
      <c r="C32" s="22">
        <v>215751.97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113746.76</v>
      </c>
    </row>
    <row r="35" spans="1:3" s="12" customFormat="1" ht="15" x14ac:dyDescent="0.15">
      <c r="A35" s="20" t="s">
        <v>14</v>
      </c>
      <c r="B35" s="36" t="s">
        <v>1</v>
      </c>
      <c r="C35" s="22">
        <v>0</v>
      </c>
    </row>
    <row r="36" spans="1:3" s="12" customFormat="1" ht="15" x14ac:dyDescent="0.15">
      <c r="A36" s="20" t="s">
        <v>15</v>
      </c>
      <c r="B36" s="36" t="s">
        <v>48</v>
      </c>
      <c r="C36" s="22">
        <v>24269.45</v>
      </c>
    </row>
    <row r="37" spans="1:3" s="12" customFormat="1" ht="15" x14ac:dyDescent="0.15">
      <c r="A37" s="20" t="s">
        <v>16</v>
      </c>
      <c r="B37" s="36" t="s">
        <v>64</v>
      </c>
      <c r="C37" s="22">
        <v>971.29</v>
      </c>
    </row>
    <row r="38" spans="1:3" s="12" customFormat="1" ht="15" x14ac:dyDescent="0.15">
      <c r="A38" s="20" t="s">
        <v>17</v>
      </c>
      <c r="B38" s="36" t="s">
        <v>41</v>
      </c>
      <c r="C38" s="22">
        <v>0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0</v>
      </c>
    </row>
    <row r="41" spans="1:3" s="12" customFormat="1" ht="15" x14ac:dyDescent="0.15">
      <c r="A41" s="20" t="s">
        <v>67</v>
      </c>
      <c r="B41" s="36" t="s">
        <v>54</v>
      </c>
      <c r="C41" s="22">
        <v>78119.53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10777.289999999999</v>
      </c>
    </row>
    <row r="44" spans="1:3" s="12" customFormat="1" ht="30" x14ac:dyDescent="0.15">
      <c r="A44" s="20" t="s">
        <v>56</v>
      </c>
      <c r="B44" s="36" t="s">
        <v>55</v>
      </c>
      <c r="C44" s="22">
        <v>12391.519999999999</v>
      </c>
    </row>
    <row r="45" spans="1:3" s="12" customFormat="1" ht="30" x14ac:dyDescent="0.15">
      <c r="A45" s="20" t="s">
        <v>58</v>
      </c>
      <c r="B45" s="36" t="s">
        <v>57</v>
      </c>
      <c r="C45" s="22">
        <v>0</v>
      </c>
    </row>
    <row r="46" spans="1:3" s="12" customFormat="1" ht="30" x14ac:dyDescent="0.15">
      <c r="A46" s="20" t="s">
        <v>60</v>
      </c>
      <c r="B46" s="36" t="s">
        <v>59</v>
      </c>
      <c r="C46" s="22">
        <v>0</v>
      </c>
    </row>
    <row r="47" spans="1:3" s="12" customFormat="1" ht="31" thickBot="1" x14ac:dyDescent="0.2">
      <c r="A47" s="20" t="s">
        <v>50</v>
      </c>
      <c r="B47" s="36" t="s">
        <v>49</v>
      </c>
      <c r="C47" s="22">
        <v>0</v>
      </c>
    </row>
    <row r="48" spans="1:3" s="33" customFormat="1" ht="27" customHeight="1" thickBot="1" x14ac:dyDescent="0.2">
      <c r="A48" s="100"/>
      <c r="B48" s="31" t="s">
        <v>72</v>
      </c>
      <c r="C48" s="32">
        <f>SUM(C26:C47)</f>
        <v>1723574.9100000001</v>
      </c>
    </row>
    <row r="49" spans="1:773" s="12" customFormat="1" ht="14" x14ac:dyDescent="0.15">
      <c r="A49" s="38"/>
      <c r="B49" s="16"/>
      <c r="C49" s="39"/>
    </row>
    <row r="50" spans="1:773" s="102" customFormat="1" ht="14" x14ac:dyDescent="0.15">
      <c r="A50" s="18"/>
      <c r="B50" s="29"/>
      <c r="C50" s="23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</row>
    <row r="51" spans="1:773" s="102" customFormat="1" ht="14" x14ac:dyDescent="0.15">
      <c r="A51" s="18"/>
      <c r="B51" s="29"/>
      <c r="C51" s="23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</row>
    <row r="52" spans="1:773" s="102" customFormat="1" ht="14" x14ac:dyDescent="0.15">
      <c r="A52" s="18"/>
      <c r="B52" s="29"/>
      <c r="C52" s="23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</row>
    <row r="53" spans="1:773" s="102" customFormat="1" ht="14" x14ac:dyDescent="0.15">
      <c r="A53" s="18"/>
      <c r="B53" s="29"/>
      <c r="C53" s="23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</row>
    <row r="54" spans="1:773" s="102" customFormat="1" ht="14" x14ac:dyDescent="0.15">
      <c r="A54" s="18"/>
      <c r="B54" s="29"/>
      <c r="C54" s="23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</row>
    <row r="55" spans="1:773" s="102" customFormat="1" ht="14" x14ac:dyDescent="0.15">
      <c r="A55" s="18"/>
      <c r="B55" s="29"/>
      <c r="C55" s="23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</row>
    <row r="56" spans="1:773" s="102" customFormat="1" ht="14" x14ac:dyDescent="0.15">
      <c r="A56" s="18"/>
      <c r="B56" s="29"/>
      <c r="C56" s="23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</row>
    <row r="57" spans="1:773" s="102" customFormat="1" ht="14" x14ac:dyDescent="0.15">
      <c r="A57" s="18"/>
      <c r="B57" s="29"/>
      <c r="C57" s="23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</row>
    <row r="58" spans="1:773" s="102" customFormat="1" ht="14" x14ac:dyDescent="0.15">
      <c r="A58" s="18"/>
      <c r="B58" s="29"/>
      <c r="C58" s="23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</row>
    <row r="59" spans="1:773" s="8" customFormat="1" x14ac:dyDescent="0.15">
      <c r="A59" s="9"/>
      <c r="B59" s="6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</row>
    <row r="60" spans="1:773" s="8" customFormat="1" x14ac:dyDescent="0.15">
      <c r="A60" s="9"/>
      <c r="B60" s="6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</row>
    <row r="61" spans="1:773" s="8" customFormat="1" x14ac:dyDescent="0.15">
      <c r="A61" s="9"/>
      <c r="B61" s="6"/>
      <c r="C61" s="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</row>
    <row r="62" spans="1:773" s="8" customFormat="1" x14ac:dyDescent="0.15">
      <c r="A62" s="9"/>
      <c r="B62" s="6"/>
      <c r="C62" s="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</row>
    <row r="63" spans="1:773" s="8" customFormat="1" x14ac:dyDescent="0.15">
      <c r="A63" s="9"/>
      <c r="B63" s="6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</row>
    <row r="64" spans="1:773" s="8" customFormat="1" x14ac:dyDescent="0.15">
      <c r="A64" s="9"/>
      <c r="B64" s="6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</row>
    <row r="65" spans="1:773" s="8" customFormat="1" x14ac:dyDescent="0.15">
      <c r="A65" s="9"/>
      <c r="B65" s="6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</row>
  </sheetData>
  <mergeCells count="1">
    <mergeCell ref="A1:C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97DF7-6D42-498A-B37E-FF1CA4A2A2AE}">
  <dimension ref="A1:ADB62"/>
  <sheetViews>
    <sheetView workbookViewId="0">
      <selection activeCell="E11" sqref="E11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4.6640625" style="8" customWidth="1"/>
    <col min="5" max="5" width="14.6640625" style="4" customWidth="1"/>
    <col min="6" max="6" width="11.33203125" style="4" customWidth="1"/>
    <col min="7" max="7" width="11.33203125" style="3" customWidth="1"/>
    <col min="8" max="8" width="16.83203125" style="3" customWidth="1"/>
    <col min="9" max="16384" width="10.1640625" style="3"/>
  </cols>
  <sheetData>
    <row r="1" spans="1:8" s="1" customFormat="1" ht="36" customHeight="1" thickBot="1" x14ac:dyDescent="0.2">
      <c r="A1" s="268" t="str">
        <f>"Die Grünen Niederösterreich - LANDESHAUPTSTADT St. Pölten
Angaben für den Rechenschaftsbericht für das Jahr "&amp;Jahrakt</f>
        <v>Die Grünen Niederösterreich - LANDESHAUPTSTADT St. Pölten
Angaben für den Rechenschaftsbericht für das Jahr 2023</v>
      </c>
      <c r="B1" s="269"/>
      <c r="C1" s="270"/>
    </row>
    <row r="2" spans="1:8" s="12" customFormat="1" ht="26.5" customHeight="1" thickBot="1" x14ac:dyDescent="0.2">
      <c r="A2" s="10" t="s">
        <v>2</v>
      </c>
      <c r="B2" s="65" t="s">
        <v>71</v>
      </c>
      <c r="C2" s="99" t="str">
        <f>"ERTRAG
" &amp;Jahrakt</f>
        <v>ERTRAG
2023</v>
      </c>
      <c r="D2" s="24"/>
      <c r="E2" s="17"/>
      <c r="F2" s="18"/>
      <c r="G2" s="40"/>
      <c r="H2" s="40"/>
    </row>
    <row r="3" spans="1:8" s="12" customFormat="1" ht="15" x14ac:dyDescent="0.15">
      <c r="A3" s="57" t="s">
        <v>3</v>
      </c>
      <c r="B3" s="58" t="s">
        <v>6</v>
      </c>
      <c r="C3" s="22">
        <v>19355.12</v>
      </c>
      <c r="D3" s="16"/>
      <c r="E3" s="17"/>
      <c r="F3" s="18"/>
      <c r="G3" s="19"/>
      <c r="H3" s="19"/>
    </row>
    <row r="4" spans="1:8" s="12" customFormat="1" ht="15" x14ac:dyDescent="0.15">
      <c r="A4" s="20" t="s">
        <v>4</v>
      </c>
      <c r="B4" s="21" t="s">
        <v>0</v>
      </c>
      <c r="C4" s="22">
        <v>480</v>
      </c>
      <c r="D4" s="16"/>
      <c r="E4" s="17"/>
      <c r="F4" s="18"/>
      <c r="G4" s="19"/>
      <c r="H4" s="19"/>
    </row>
    <row r="5" spans="1:8" s="12" customFormat="1" ht="15" x14ac:dyDescent="0.15">
      <c r="A5" s="20" t="s">
        <v>5</v>
      </c>
      <c r="B5" s="21" t="s">
        <v>26</v>
      </c>
      <c r="C5" s="22">
        <v>0</v>
      </c>
      <c r="D5" s="16"/>
      <c r="E5" s="17"/>
      <c r="F5" s="18"/>
      <c r="G5" s="19"/>
      <c r="H5" s="19"/>
    </row>
    <row r="6" spans="1:8" s="12" customFormat="1" ht="30" x14ac:dyDescent="0.15">
      <c r="A6" s="20" t="s">
        <v>7</v>
      </c>
      <c r="B6" s="21" t="s">
        <v>27</v>
      </c>
      <c r="C6" s="22">
        <v>0</v>
      </c>
      <c r="D6" s="16"/>
      <c r="E6" s="23"/>
      <c r="F6" s="23"/>
      <c r="G6" s="19"/>
      <c r="H6" s="19"/>
    </row>
    <row r="7" spans="1:8" s="12" customFormat="1" ht="15.5" customHeight="1" x14ac:dyDescent="0.15">
      <c r="A7" s="20" t="s">
        <v>8</v>
      </c>
      <c r="B7" s="21" t="s">
        <v>19</v>
      </c>
      <c r="C7" s="22">
        <v>24618.09</v>
      </c>
      <c r="D7" s="16"/>
      <c r="E7" s="17"/>
      <c r="F7" s="18"/>
      <c r="G7" s="19"/>
      <c r="H7" s="19"/>
    </row>
    <row r="8" spans="1:8" s="12" customFormat="1" ht="15" x14ac:dyDescent="0.15">
      <c r="A8" s="20" t="s">
        <v>10</v>
      </c>
      <c r="B8" s="21" t="s">
        <v>9</v>
      </c>
      <c r="C8" s="22">
        <v>0</v>
      </c>
      <c r="D8" s="24"/>
      <c r="E8" s="25"/>
      <c r="F8" s="18"/>
      <c r="G8" s="19"/>
      <c r="H8" s="19"/>
    </row>
    <row r="9" spans="1:8" s="12" customFormat="1" ht="15" x14ac:dyDescent="0.15">
      <c r="A9" s="20" t="s">
        <v>11</v>
      </c>
      <c r="B9" s="21" t="s">
        <v>61</v>
      </c>
      <c r="C9" s="22">
        <v>0</v>
      </c>
      <c r="D9" s="28"/>
      <c r="F9" s="18"/>
      <c r="G9" s="19"/>
      <c r="H9" s="19"/>
    </row>
    <row r="10" spans="1:8" s="12" customFormat="1" ht="15" x14ac:dyDescent="0.15">
      <c r="A10" s="20" t="s">
        <v>12</v>
      </c>
      <c r="B10" s="21" t="s">
        <v>62</v>
      </c>
      <c r="C10" s="22">
        <v>0</v>
      </c>
      <c r="D10" s="29"/>
      <c r="E10" s="18"/>
      <c r="F10" s="18"/>
      <c r="G10" s="19"/>
      <c r="H10" s="19"/>
    </row>
    <row r="11" spans="1:8" s="12" customFormat="1" ht="45" x14ac:dyDescent="0.15">
      <c r="A11" s="20" t="s">
        <v>13</v>
      </c>
      <c r="B11" s="21" t="s">
        <v>18</v>
      </c>
      <c r="C11" s="22">
        <v>0</v>
      </c>
      <c r="D11" s="29"/>
      <c r="E11" s="18"/>
      <c r="F11" s="18"/>
      <c r="G11" s="19"/>
      <c r="H11" s="19"/>
    </row>
    <row r="12" spans="1:8" s="12" customFormat="1" ht="15" x14ac:dyDescent="0.15">
      <c r="A12" s="20" t="s">
        <v>14</v>
      </c>
      <c r="B12" s="21" t="s">
        <v>20</v>
      </c>
      <c r="C12" s="22">
        <v>0</v>
      </c>
      <c r="D12" s="29"/>
      <c r="E12" s="18"/>
      <c r="F12" s="18"/>
      <c r="G12" s="19"/>
      <c r="H12" s="19"/>
    </row>
    <row r="13" spans="1:8" s="12" customFormat="1" ht="15" x14ac:dyDescent="0.15">
      <c r="A13" s="20" t="s">
        <v>15</v>
      </c>
      <c r="B13" s="21" t="s">
        <v>21</v>
      </c>
      <c r="C13" s="22">
        <v>0</v>
      </c>
      <c r="D13" s="29"/>
      <c r="E13" s="18"/>
      <c r="F13" s="18"/>
      <c r="G13" s="19"/>
      <c r="H13" s="19"/>
    </row>
    <row r="14" spans="1:8" s="12" customFormat="1" ht="15" x14ac:dyDescent="0.15">
      <c r="A14" s="20" t="s">
        <v>16</v>
      </c>
      <c r="B14" s="21" t="s">
        <v>23</v>
      </c>
      <c r="C14" s="22">
        <v>0</v>
      </c>
      <c r="D14" s="29"/>
      <c r="E14" s="18"/>
      <c r="F14" s="18"/>
      <c r="G14" s="19"/>
      <c r="H14" s="19"/>
    </row>
    <row r="15" spans="1:8" s="12" customFormat="1" ht="15" x14ac:dyDescent="0.15">
      <c r="A15" s="20" t="s">
        <v>17</v>
      </c>
      <c r="B15" s="21" t="s">
        <v>22</v>
      </c>
      <c r="C15" s="22">
        <v>0</v>
      </c>
      <c r="D15" s="29"/>
      <c r="E15" s="18"/>
      <c r="F15" s="18"/>
      <c r="G15" s="19"/>
      <c r="H15" s="19"/>
    </row>
    <row r="16" spans="1:8" s="12" customFormat="1" ht="15" x14ac:dyDescent="0.15">
      <c r="A16" s="20" t="s">
        <v>65</v>
      </c>
      <c r="B16" s="21" t="s">
        <v>24</v>
      </c>
      <c r="C16" s="22">
        <v>0</v>
      </c>
    </row>
    <row r="17" spans="1:8" s="12" customFormat="1" ht="15" x14ac:dyDescent="0.15">
      <c r="A17" s="20" t="s">
        <v>66</v>
      </c>
      <c r="B17" s="21" t="s">
        <v>25</v>
      </c>
      <c r="C17" s="22">
        <v>0</v>
      </c>
    </row>
    <row r="18" spans="1:8" s="12" customFormat="1" ht="15" x14ac:dyDescent="0.15">
      <c r="A18" s="20" t="s">
        <v>28</v>
      </c>
      <c r="B18" s="21" t="s">
        <v>75</v>
      </c>
      <c r="C18" s="22">
        <v>0</v>
      </c>
    </row>
    <row r="19" spans="1:8" s="12" customFormat="1" ht="15" x14ac:dyDescent="0.15">
      <c r="A19" s="20" t="s">
        <v>32</v>
      </c>
      <c r="B19" s="21" t="s">
        <v>31</v>
      </c>
      <c r="C19" s="22">
        <v>0</v>
      </c>
    </row>
    <row r="20" spans="1:8" s="12" customFormat="1" ht="15" x14ac:dyDescent="0.15">
      <c r="A20" s="20" t="s">
        <v>34</v>
      </c>
      <c r="B20" s="21" t="s">
        <v>33</v>
      </c>
      <c r="C20" s="22">
        <v>0</v>
      </c>
    </row>
    <row r="21" spans="1:8" s="12" customFormat="1" ht="15" x14ac:dyDescent="0.15">
      <c r="A21" s="20" t="s">
        <v>30</v>
      </c>
      <c r="B21" s="21" t="s">
        <v>29</v>
      </c>
      <c r="C21" s="22">
        <v>1540</v>
      </c>
    </row>
    <row r="22" spans="1:8" s="12" customFormat="1" thickBot="1" x14ac:dyDescent="0.2">
      <c r="A22" s="20" t="s">
        <v>36</v>
      </c>
      <c r="B22" s="21" t="s">
        <v>35</v>
      </c>
      <c r="C22" s="22">
        <v>0</v>
      </c>
    </row>
    <row r="23" spans="1:8" s="33" customFormat="1" ht="27" customHeight="1" thickBot="1" x14ac:dyDescent="0.2">
      <c r="A23" s="100"/>
      <c r="B23" s="31" t="s">
        <v>114</v>
      </c>
      <c r="C23" s="32">
        <f>SUM(C3:C22)</f>
        <v>45993.21</v>
      </c>
    </row>
    <row r="24" spans="1:8" s="12" customFormat="1" ht="15" thickBot="1" x14ac:dyDescent="0.2">
      <c r="A24" s="34"/>
      <c r="B24" s="24"/>
      <c r="C24" s="23"/>
    </row>
    <row r="25" spans="1:8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24"/>
      <c r="E25" s="17"/>
      <c r="F25" s="18"/>
      <c r="G25" s="40"/>
      <c r="H25" s="40"/>
    </row>
    <row r="26" spans="1:8" s="12" customFormat="1" ht="15" x14ac:dyDescent="0.15">
      <c r="A26" s="57" t="s">
        <v>3</v>
      </c>
      <c r="B26" s="101" t="s">
        <v>37</v>
      </c>
      <c r="C26" s="22">
        <v>0</v>
      </c>
    </row>
    <row r="27" spans="1:8" s="12" customFormat="1" ht="15" x14ac:dyDescent="0.15">
      <c r="A27" s="20" t="s">
        <v>4</v>
      </c>
      <c r="B27" s="36" t="s">
        <v>39</v>
      </c>
      <c r="C27" s="22">
        <v>15309.27</v>
      </c>
    </row>
    <row r="28" spans="1:8" s="12" customFormat="1" ht="15" x14ac:dyDescent="0.15">
      <c r="A28" s="20" t="s">
        <v>5</v>
      </c>
      <c r="B28" s="36" t="s">
        <v>46</v>
      </c>
      <c r="C28" s="22">
        <v>8619.5300000000007</v>
      </c>
    </row>
    <row r="29" spans="1:8" s="12" customFormat="1" ht="15" x14ac:dyDescent="0.15">
      <c r="A29" s="20" t="s">
        <v>7</v>
      </c>
      <c r="B29" s="36" t="s">
        <v>42</v>
      </c>
      <c r="C29" s="22">
        <v>0</v>
      </c>
    </row>
    <row r="30" spans="1:8" s="12" customFormat="1" ht="15" x14ac:dyDescent="0.15">
      <c r="A30" s="20" t="s">
        <v>8</v>
      </c>
      <c r="B30" s="36" t="s">
        <v>45</v>
      </c>
      <c r="C30" s="22">
        <v>250</v>
      </c>
    </row>
    <row r="31" spans="1:8" s="12" customFormat="1" ht="15" x14ac:dyDescent="0.15">
      <c r="A31" s="20" t="s">
        <v>10</v>
      </c>
      <c r="B31" s="36" t="s">
        <v>44</v>
      </c>
      <c r="C31" s="22">
        <v>4291.45</v>
      </c>
    </row>
    <row r="32" spans="1:8" s="12" customFormat="1" ht="15" x14ac:dyDescent="0.15">
      <c r="A32" s="20" t="s">
        <v>11</v>
      </c>
      <c r="B32" s="36" t="s">
        <v>43</v>
      </c>
      <c r="C32" s="22">
        <v>2420.8200000000002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0</v>
      </c>
    </row>
    <row r="35" spans="1:3" s="12" customFormat="1" ht="15" x14ac:dyDescent="0.15">
      <c r="A35" s="20" t="s">
        <v>14</v>
      </c>
      <c r="B35" s="36" t="s">
        <v>1</v>
      </c>
      <c r="C35" s="22">
        <v>0</v>
      </c>
    </row>
    <row r="36" spans="1:3" s="12" customFormat="1" ht="15" x14ac:dyDescent="0.15">
      <c r="A36" s="20" t="s">
        <v>15</v>
      </c>
      <c r="B36" s="36" t="s">
        <v>48</v>
      </c>
      <c r="C36" s="22">
        <v>2700</v>
      </c>
    </row>
    <row r="37" spans="1:3" s="12" customFormat="1" ht="15" x14ac:dyDescent="0.15">
      <c r="A37" s="20" t="s">
        <v>16</v>
      </c>
      <c r="B37" s="36" t="s">
        <v>64</v>
      </c>
      <c r="C37" s="22">
        <v>531.41999999999996</v>
      </c>
    </row>
    <row r="38" spans="1:3" s="12" customFormat="1" ht="15" x14ac:dyDescent="0.15">
      <c r="A38" s="20" t="s">
        <v>17</v>
      </c>
      <c r="B38" s="36" t="s">
        <v>41</v>
      </c>
      <c r="C38" s="22">
        <v>0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220</v>
      </c>
    </row>
    <row r="41" spans="1:3" s="12" customFormat="1" ht="15" x14ac:dyDescent="0.15">
      <c r="A41" s="20" t="s">
        <v>67</v>
      </c>
      <c r="B41" s="36" t="s">
        <v>54</v>
      </c>
      <c r="C41" s="22">
        <v>0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0</v>
      </c>
    </row>
    <row r="44" spans="1:3" s="12" customFormat="1" ht="30" x14ac:dyDescent="0.15">
      <c r="A44" s="20" t="s">
        <v>56</v>
      </c>
      <c r="B44" s="36" t="s">
        <v>55</v>
      </c>
      <c r="C44" s="22">
        <v>0</v>
      </c>
    </row>
    <row r="45" spans="1:3" s="12" customFormat="1" ht="30" x14ac:dyDescent="0.15">
      <c r="A45" s="20" t="s">
        <v>58</v>
      </c>
      <c r="B45" s="36" t="s">
        <v>57</v>
      </c>
      <c r="C45" s="22">
        <v>0</v>
      </c>
    </row>
    <row r="46" spans="1:3" s="12" customFormat="1" ht="30" x14ac:dyDescent="0.15">
      <c r="A46" s="20" t="s">
        <v>60</v>
      </c>
      <c r="B46" s="36" t="s">
        <v>59</v>
      </c>
      <c r="C46" s="22">
        <v>0</v>
      </c>
    </row>
    <row r="47" spans="1:3" s="12" customFormat="1" ht="31" thickBot="1" x14ac:dyDescent="0.2">
      <c r="A47" s="20" t="s">
        <v>50</v>
      </c>
      <c r="B47" s="36" t="s">
        <v>49</v>
      </c>
      <c r="C47" s="22">
        <v>0</v>
      </c>
    </row>
    <row r="48" spans="1:3" s="33" customFormat="1" ht="27" customHeight="1" thickBot="1" x14ac:dyDescent="0.2">
      <c r="A48" s="100"/>
      <c r="B48" s="31" t="s">
        <v>116</v>
      </c>
      <c r="C48" s="32">
        <f>SUM(C26:C47)</f>
        <v>34342.490000000005</v>
      </c>
    </row>
    <row r="49" spans="1:782" s="12" customFormat="1" ht="14" x14ac:dyDescent="0.15">
      <c r="A49" s="38"/>
      <c r="B49" s="16"/>
      <c r="C49" s="39"/>
      <c r="D49" s="18"/>
      <c r="E49" s="40"/>
      <c r="F49" s="40"/>
    </row>
    <row r="50" spans="1:782" s="8" customFormat="1" x14ac:dyDescent="0.15">
      <c r="A50" s="3"/>
      <c r="B50" s="7"/>
      <c r="C50" s="5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</row>
    <row r="51" spans="1:782" s="8" customFormat="1" x14ac:dyDescent="0.15">
      <c r="A51" s="3"/>
      <c r="B51" s="7"/>
      <c r="C51" s="5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</row>
    <row r="52" spans="1:782" s="8" customFormat="1" x14ac:dyDescent="0.15">
      <c r="A52" s="3"/>
      <c r="B52" s="7"/>
      <c r="C52" s="5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</row>
    <row r="53" spans="1:782" s="8" customFormat="1" x14ac:dyDescent="0.15">
      <c r="A53" s="3"/>
      <c r="B53" s="7"/>
      <c r="C53" s="5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</row>
    <row r="54" spans="1:782" s="8" customFormat="1" x14ac:dyDescent="0.15">
      <c r="A54" s="3"/>
      <c r="B54" s="7"/>
      <c r="C54" s="5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</row>
    <row r="55" spans="1:782" s="8" customFormat="1" x14ac:dyDescent="0.15">
      <c r="A55" s="3"/>
      <c r="B55" s="7"/>
      <c r="C55" s="5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</row>
    <row r="56" spans="1:782" s="8" customFormat="1" x14ac:dyDescent="0.15">
      <c r="A56" s="3"/>
      <c r="B56" s="7"/>
      <c r="C56" s="5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</row>
    <row r="57" spans="1:782" s="8" customFormat="1" x14ac:dyDescent="0.15">
      <c r="A57" s="3"/>
      <c r="B57" s="7"/>
      <c r="C57" s="5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</row>
    <row r="58" spans="1:782" s="8" customFormat="1" x14ac:dyDescent="0.15">
      <c r="A58" s="3"/>
      <c r="B58" s="7"/>
      <c r="C58" s="5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</row>
    <row r="59" spans="1:782" s="8" customFormat="1" x14ac:dyDescent="0.15">
      <c r="A59" s="3"/>
      <c r="B59" s="7"/>
      <c r="C59" s="5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</row>
    <row r="60" spans="1:782" s="8" customFormat="1" x14ac:dyDescent="0.15">
      <c r="A60" s="3"/>
      <c r="B60" s="7"/>
      <c r="C60" s="5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</row>
    <row r="61" spans="1:782" s="8" customFormat="1" x14ac:dyDescent="0.15">
      <c r="A61" s="3"/>
      <c r="B61" s="7"/>
      <c r="C61" s="5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</row>
    <row r="62" spans="1:782" s="8" customFormat="1" x14ac:dyDescent="0.15">
      <c r="A62" s="3"/>
      <c r="B62" s="7"/>
      <c r="C62" s="5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</row>
  </sheetData>
  <mergeCells count="1">
    <mergeCell ref="A1:C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2A5EE-9870-4337-A4BD-8CD403AAE637}">
  <dimension ref="A1:F47"/>
  <sheetViews>
    <sheetView workbookViewId="0">
      <selection activeCell="D5" sqref="D5"/>
    </sheetView>
  </sheetViews>
  <sheetFormatPr baseColWidth="10" defaultColWidth="10" defaultRowHeight="16" x14ac:dyDescent="0.2"/>
  <cols>
    <col min="1" max="1" width="9.1640625" style="131" customWidth="1"/>
    <col min="2" max="2" width="44.1640625" style="132" customWidth="1"/>
    <col min="3" max="3" width="11.6640625" style="133" customWidth="1"/>
    <col min="4" max="4" width="11.6640625" style="130" customWidth="1"/>
    <col min="5" max="16384" width="10" style="128"/>
  </cols>
  <sheetData>
    <row r="1" spans="1:6" s="121" customFormat="1" ht="36" customHeight="1" thickBot="1" x14ac:dyDescent="0.2">
      <c r="A1" s="281" t="s">
        <v>137</v>
      </c>
      <c r="B1" s="282"/>
      <c r="C1" s="282"/>
      <c r="D1" s="283"/>
    </row>
    <row r="2" spans="1:6" s="125" customFormat="1" ht="35.5" customHeight="1" thickBot="1" x14ac:dyDescent="0.2">
      <c r="A2" s="144" t="s">
        <v>118</v>
      </c>
      <c r="B2" s="145" t="s">
        <v>119</v>
      </c>
      <c r="C2" s="146" t="s">
        <v>130</v>
      </c>
      <c r="D2" s="147" t="s">
        <v>131</v>
      </c>
      <c r="E2" s="119"/>
      <c r="F2" s="124"/>
    </row>
    <row r="3" spans="1:6" s="124" customFormat="1" ht="14" x14ac:dyDescent="0.15">
      <c r="A3" s="148">
        <v>32200</v>
      </c>
      <c r="B3" s="149" t="s">
        <v>134</v>
      </c>
      <c r="C3" s="109">
        <v>3554.49</v>
      </c>
      <c r="D3" s="110">
        <v>996.23</v>
      </c>
      <c r="E3" s="120"/>
    </row>
    <row r="4" spans="1:6" s="124" customFormat="1" ht="14" x14ac:dyDescent="0.15">
      <c r="A4" s="150">
        <v>30100</v>
      </c>
      <c r="B4" s="151" t="s">
        <v>135</v>
      </c>
      <c r="C4" s="113">
        <v>12629.45</v>
      </c>
      <c r="D4" s="114">
        <v>10465.76</v>
      </c>
      <c r="E4" s="120"/>
    </row>
    <row r="5" spans="1:6" s="124" customFormat="1" ht="14" x14ac:dyDescent="0.15">
      <c r="A5" s="150">
        <v>30400</v>
      </c>
      <c r="B5" s="151" t="s">
        <v>136</v>
      </c>
      <c r="C5" s="113">
        <v>33223.78</v>
      </c>
      <c r="D5" s="114">
        <v>34139.22</v>
      </c>
      <c r="E5" s="120"/>
    </row>
    <row r="6" spans="1:6" s="124" customFormat="1" ht="27" customHeight="1" thickBot="1" x14ac:dyDescent="0.2">
      <c r="A6" s="152"/>
      <c r="B6" s="153" t="s">
        <v>129</v>
      </c>
      <c r="C6" s="154">
        <f>SUM(C3:C5)</f>
        <v>49407.72</v>
      </c>
      <c r="D6" s="155">
        <f>SUM(D3:D5)</f>
        <v>45601.21</v>
      </c>
    </row>
    <row r="7" spans="1:6" s="143" customFormat="1" x14ac:dyDescent="0.2">
      <c r="A7" s="140"/>
      <c r="B7" s="141"/>
      <c r="C7" s="142"/>
      <c r="D7" s="128"/>
    </row>
    <row r="8" spans="1:6" x14ac:dyDescent="0.2">
      <c r="A8" s="128"/>
      <c r="B8" s="129"/>
      <c r="C8" s="128"/>
    </row>
    <row r="9" spans="1:6" x14ac:dyDescent="0.2">
      <c r="A9" s="128"/>
      <c r="B9" s="129"/>
      <c r="C9" s="128"/>
    </row>
    <row r="10" spans="1:6" x14ac:dyDescent="0.2">
      <c r="A10" s="128"/>
      <c r="B10" s="129"/>
      <c r="C10" s="128"/>
    </row>
    <row r="11" spans="1:6" x14ac:dyDescent="0.2">
      <c r="A11" s="128"/>
      <c r="B11" s="129"/>
      <c r="C11" s="128"/>
    </row>
    <row r="12" spans="1:6" x14ac:dyDescent="0.2">
      <c r="A12" s="128"/>
      <c r="B12" s="129"/>
      <c r="C12" s="128"/>
    </row>
    <row r="13" spans="1:6" x14ac:dyDescent="0.2">
      <c r="A13" s="128"/>
      <c r="B13" s="129"/>
      <c r="C13" s="128"/>
    </row>
    <row r="14" spans="1:6" x14ac:dyDescent="0.2">
      <c r="A14" s="128"/>
      <c r="B14" s="129"/>
      <c r="C14" s="128"/>
    </row>
    <row r="15" spans="1:6" x14ac:dyDescent="0.2">
      <c r="A15" s="128"/>
      <c r="B15" s="129"/>
      <c r="C15" s="128"/>
    </row>
    <row r="16" spans="1:6" x14ac:dyDescent="0.2">
      <c r="A16" s="128"/>
      <c r="B16" s="129"/>
      <c r="C16" s="128"/>
    </row>
    <row r="17" spans="1:3" x14ac:dyDescent="0.2">
      <c r="A17" s="128"/>
      <c r="B17" s="129"/>
      <c r="C17" s="128"/>
    </row>
    <row r="18" spans="1:3" x14ac:dyDescent="0.2">
      <c r="A18" s="128"/>
      <c r="B18" s="129"/>
      <c r="C18" s="128"/>
    </row>
    <row r="19" spans="1:3" x14ac:dyDescent="0.2">
      <c r="A19" s="128"/>
      <c r="B19" s="129"/>
      <c r="C19" s="128"/>
    </row>
    <row r="20" spans="1:3" x14ac:dyDescent="0.2">
      <c r="A20" s="128"/>
      <c r="B20" s="129"/>
      <c r="C20" s="128"/>
    </row>
    <row r="21" spans="1:3" x14ac:dyDescent="0.2">
      <c r="A21" s="128"/>
      <c r="B21" s="129"/>
      <c r="C21" s="128"/>
    </row>
    <row r="22" spans="1:3" x14ac:dyDescent="0.2">
      <c r="A22" s="128"/>
      <c r="B22" s="129"/>
      <c r="C22" s="128"/>
    </row>
    <row r="23" spans="1:3" x14ac:dyDescent="0.2">
      <c r="A23" s="128"/>
      <c r="B23" s="129"/>
      <c r="C23" s="128"/>
    </row>
    <row r="24" spans="1:3" x14ac:dyDescent="0.2">
      <c r="A24" s="128"/>
      <c r="B24" s="129"/>
      <c r="C24" s="128"/>
    </row>
    <row r="25" spans="1:3" x14ac:dyDescent="0.2">
      <c r="A25" s="128"/>
      <c r="B25" s="129"/>
      <c r="C25" s="128"/>
    </row>
    <row r="26" spans="1:3" x14ac:dyDescent="0.2">
      <c r="A26" s="128"/>
      <c r="B26" s="129"/>
      <c r="C26" s="128"/>
    </row>
    <row r="27" spans="1:3" x14ac:dyDescent="0.2">
      <c r="A27" s="128"/>
      <c r="B27" s="129"/>
      <c r="C27" s="128"/>
    </row>
    <row r="28" spans="1:3" x14ac:dyDescent="0.2">
      <c r="A28" s="128"/>
      <c r="B28" s="129"/>
      <c r="C28" s="128"/>
    </row>
    <row r="29" spans="1:3" x14ac:dyDescent="0.2">
      <c r="A29" s="128"/>
      <c r="B29" s="129"/>
      <c r="C29" s="128"/>
    </row>
    <row r="30" spans="1:3" x14ac:dyDescent="0.2">
      <c r="A30" s="128"/>
      <c r="B30" s="129"/>
      <c r="C30" s="128"/>
    </row>
    <row r="31" spans="1:3" x14ac:dyDescent="0.2">
      <c r="A31" s="128"/>
      <c r="B31" s="129"/>
      <c r="C31" s="128"/>
    </row>
    <row r="32" spans="1:3" x14ac:dyDescent="0.2">
      <c r="A32" s="128"/>
      <c r="B32" s="129"/>
      <c r="C32" s="128"/>
    </row>
    <row r="33" spans="1:3" x14ac:dyDescent="0.2">
      <c r="A33" s="128"/>
      <c r="B33" s="129"/>
      <c r="C33" s="128"/>
    </row>
    <row r="34" spans="1:3" x14ac:dyDescent="0.2">
      <c r="A34" s="128"/>
      <c r="B34" s="129"/>
      <c r="C34" s="128"/>
    </row>
    <row r="35" spans="1:3" x14ac:dyDescent="0.2">
      <c r="A35" s="128"/>
      <c r="B35" s="129"/>
      <c r="C35" s="128"/>
    </row>
    <row r="36" spans="1:3" x14ac:dyDescent="0.2">
      <c r="A36" s="128"/>
      <c r="B36" s="129"/>
      <c r="C36" s="128"/>
    </row>
    <row r="37" spans="1:3" x14ac:dyDescent="0.2">
      <c r="A37" s="128"/>
      <c r="B37" s="129"/>
      <c r="C37" s="128"/>
    </row>
    <row r="38" spans="1:3" x14ac:dyDescent="0.2">
      <c r="A38" s="128"/>
      <c r="B38" s="129"/>
      <c r="C38" s="128"/>
    </row>
    <row r="39" spans="1:3" x14ac:dyDescent="0.2">
      <c r="A39" s="128"/>
      <c r="B39" s="129"/>
      <c r="C39" s="128"/>
    </row>
    <row r="40" spans="1:3" x14ac:dyDescent="0.2">
      <c r="A40" s="128"/>
      <c r="B40" s="129"/>
      <c r="C40" s="128"/>
    </row>
    <row r="41" spans="1:3" x14ac:dyDescent="0.2">
      <c r="A41" s="128"/>
      <c r="B41" s="129"/>
      <c r="C41" s="128"/>
    </row>
    <row r="42" spans="1:3" x14ac:dyDescent="0.2">
      <c r="A42" s="128"/>
      <c r="B42" s="129"/>
      <c r="C42" s="128"/>
    </row>
    <row r="43" spans="1:3" x14ac:dyDescent="0.2">
      <c r="A43" s="128"/>
      <c r="B43" s="129"/>
      <c r="C43" s="128"/>
    </row>
    <row r="44" spans="1:3" x14ac:dyDescent="0.2">
      <c r="A44" s="128"/>
      <c r="B44" s="129"/>
      <c r="C44" s="128"/>
    </row>
    <row r="45" spans="1:3" x14ac:dyDescent="0.2">
      <c r="A45" s="128"/>
      <c r="B45" s="129"/>
      <c r="C45" s="128"/>
    </row>
    <row r="46" spans="1:3" x14ac:dyDescent="0.2">
      <c r="A46" s="128"/>
      <c r="B46" s="129"/>
      <c r="C46" s="128"/>
    </row>
    <row r="47" spans="1:3" x14ac:dyDescent="0.2">
      <c r="A47" s="128"/>
      <c r="B47" s="129"/>
      <c r="C47" s="128"/>
    </row>
  </sheetData>
  <mergeCells count="1">
    <mergeCell ref="A1:D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55A0-A4BE-4305-B004-B44FCE28FE05}">
  <dimension ref="A1:H35"/>
  <sheetViews>
    <sheetView workbookViewId="0">
      <selection activeCell="E6" sqref="E6"/>
    </sheetView>
  </sheetViews>
  <sheetFormatPr baseColWidth="10" defaultColWidth="10" defaultRowHeight="16" x14ac:dyDescent="0.2"/>
  <cols>
    <col min="1" max="1" width="9.1640625" style="131" customWidth="1"/>
    <col min="2" max="2" width="44.1640625" style="132" customWidth="1"/>
    <col min="3" max="3" width="11.6640625" style="133" customWidth="1"/>
    <col min="4" max="4" width="11.6640625" style="130" customWidth="1"/>
    <col min="5" max="16384" width="10" style="128"/>
  </cols>
  <sheetData>
    <row r="1" spans="1:8" s="156" customFormat="1" ht="36" customHeight="1" thickBot="1" x14ac:dyDescent="0.2">
      <c r="A1" s="275" t="s">
        <v>138</v>
      </c>
      <c r="B1" s="276"/>
      <c r="C1" s="276"/>
      <c r="D1" s="276"/>
    </row>
    <row r="2" spans="1:8" s="125" customFormat="1" ht="35.5" customHeight="1" thickBot="1" x14ac:dyDescent="0.2">
      <c r="A2" s="103" t="s">
        <v>118</v>
      </c>
      <c r="B2" s="157" t="s">
        <v>119</v>
      </c>
      <c r="C2" s="158" t="s">
        <v>120</v>
      </c>
      <c r="D2" s="159" t="s">
        <v>121</v>
      </c>
      <c r="E2" s="123"/>
      <c r="F2" s="119"/>
      <c r="G2" s="119"/>
      <c r="H2" s="124"/>
    </row>
    <row r="3" spans="1:8" s="124" customFormat="1" ht="15" x14ac:dyDescent="0.15">
      <c r="A3" s="111">
        <v>30500</v>
      </c>
      <c r="B3" s="160" t="s">
        <v>139</v>
      </c>
      <c r="C3" s="161">
        <v>0</v>
      </c>
      <c r="D3" s="136">
        <v>0</v>
      </c>
      <c r="E3" s="123"/>
      <c r="F3" s="120"/>
      <c r="G3" s="120"/>
    </row>
    <row r="4" spans="1:8" s="124" customFormat="1" ht="15" x14ac:dyDescent="0.15">
      <c r="A4" s="111">
        <v>30600</v>
      </c>
      <c r="B4" s="160" t="s">
        <v>140</v>
      </c>
      <c r="C4" s="162">
        <v>0</v>
      </c>
      <c r="D4" s="113">
        <v>0</v>
      </c>
      <c r="E4" s="123"/>
      <c r="F4" s="120"/>
      <c r="G4" s="120"/>
    </row>
    <row r="5" spans="1:8" s="124" customFormat="1" ht="15" x14ac:dyDescent="0.15">
      <c r="A5" s="111">
        <v>30700</v>
      </c>
      <c r="B5" s="160" t="s">
        <v>141</v>
      </c>
      <c r="C5" s="162">
        <v>0</v>
      </c>
      <c r="D5" s="113">
        <v>0</v>
      </c>
      <c r="E5" s="123"/>
      <c r="F5" s="120"/>
      <c r="G5" s="120"/>
    </row>
    <row r="6" spans="1:8" s="124" customFormat="1" ht="15" x14ac:dyDescent="0.15">
      <c r="A6" s="111">
        <v>30800</v>
      </c>
      <c r="B6" s="160" t="s">
        <v>142</v>
      </c>
      <c r="C6" s="162">
        <v>0</v>
      </c>
      <c r="D6" s="113">
        <v>0</v>
      </c>
      <c r="E6" s="123"/>
      <c r="F6" s="120"/>
      <c r="G6" s="120"/>
    </row>
    <row r="7" spans="1:8" s="124" customFormat="1" ht="15" x14ac:dyDescent="0.15">
      <c r="A7" s="111">
        <v>30900</v>
      </c>
      <c r="B7" s="160" t="s">
        <v>143</v>
      </c>
      <c r="C7" s="162">
        <v>3000</v>
      </c>
      <c r="D7" s="113">
        <v>36.4</v>
      </c>
      <c r="E7" s="123"/>
      <c r="F7" s="120"/>
      <c r="G7" s="120"/>
    </row>
    <row r="8" spans="1:8" s="124" customFormat="1" ht="15" x14ac:dyDescent="0.15">
      <c r="A8" s="111">
        <v>31000</v>
      </c>
      <c r="B8" s="160" t="s">
        <v>144</v>
      </c>
      <c r="C8" s="162">
        <v>0</v>
      </c>
      <c r="D8" s="113">
        <v>0</v>
      </c>
      <c r="E8" s="123"/>
      <c r="F8" s="120"/>
      <c r="G8" s="120"/>
    </row>
    <row r="9" spans="1:8" s="124" customFormat="1" ht="15" x14ac:dyDescent="0.15">
      <c r="A9" s="111">
        <v>31100</v>
      </c>
      <c r="B9" s="160" t="s">
        <v>145</v>
      </c>
      <c r="C9" s="162">
        <v>0</v>
      </c>
      <c r="D9" s="113">
        <v>0</v>
      </c>
      <c r="E9" s="123"/>
      <c r="F9" s="120"/>
      <c r="G9" s="120"/>
    </row>
    <row r="10" spans="1:8" s="124" customFormat="1" ht="15" x14ac:dyDescent="0.15">
      <c r="A10" s="111">
        <v>31200</v>
      </c>
      <c r="B10" s="160" t="s">
        <v>146</v>
      </c>
      <c r="C10" s="162">
        <v>0</v>
      </c>
      <c r="D10" s="113">
        <v>0</v>
      </c>
      <c r="E10" s="123"/>
      <c r="F10" s="120"/>
      <c r="G10" s="120"/>
    </row>
    <row r="11" spans="1:8" s="124" customFormat="1" ht="15" x14ac:dyDescent="0.15">
      <c r="A11" s="111">
        <v>31300</v>
      </c>
      <c r="B11" s="160" t="s">
        <v>147</v>
      </c>
      <c r="C11" s="162">
        <v>0</v>
      </c>
      <c r="D11" s="113">
        <v>0</v>
      </c>
      <c r="E11" s="123"/>
      <c r="F11" s="120"/>
      <c r="G11" s="120"/>
    </row>
    <row r="12" spans="1:8" s="124" customFormat="1" ht="15" x14ac:dyDescent="0.15">
      <c r="A12" s="111">
        <v>31400</v>
      </c>
      <c r="B12" s="160" t="s">
        <v>148</v>
      </c>
      <c r="C12" s="162">
        <v>0</v>
      </c>
      <c r="D12" s="113">
        <v>0</v>
      </c>
      <c r="E12" s="123"/>
      <c r="F12" s="120"/>
      <c r="G12" s="120"/>
    </row>
    <row r="13" spans="1:8" s="124" customFormat="1" ht="15" x14ac:dyDescent="0.15">
      <c r="A13" s="111">
        <v>31500</v>
      </c>
      <c r="B13" s="160" t="s">
        <v>149</v>
      </c>
      <c r="C13" s="162">
        <v>7888.17</v>
      </c>
      <c r="D13" s="113">
        <v>1513.98</v>
      </c>
      <c r="E13" s="123"/>
      <c r="F13" s="120"/>
      <c r="G13" s="120"/>
    </row>
    <row r="14" spans="1:8" s="124" customFormat="1" ht="15" x14ac:dyDescent="0.15">
      <c r="A14" s="111">
        <v>31600</v>
      </c>
      <c r="B14" s="160" t="s">
        <v>150</v>
      </c>
      <c r="C14" s="162">
        <v>9720</v>
      </c>
      <c r="D14" s="113">
        <v>7030.71</v>
      </c>
      <c r="E14" s="123"/>
      <c r="F14" s="120"/>
      <c r="G14" s="120"/>
    </row>
    <row r="15" spans="1:8" s="124" customFormat="1" ht="15" x14ac:dyDescent="0.15">
      <c r="A15" s="111">
        <v>31700</v>
      </c>
      <c r="B15" s="160" t="s">
        <v>151</v>
      </c>
      <c r="C15" s="162">
        <v>12157.63</v>
      </c>
      <c r="D15" s="113">
        <v>8862.19</v>
      </c>
      <c r="E15" s="123"/>
      <c r="F15" s="120"/>
      <c r="G15" s="120"/>
    </row>
    <row r="16" spans="1:8" s="124" customFormat="1" ht="15" x14ac:dyDescent="0.15">
      <c r="A16" s="111">
        <v>31800</v>
      </c>
      <c r="B16" s="160" t="s">
        <v>152</v>
      </c>
      <c r="C16" s="162">
        <v>10230</v>
      </c>
      <c r="D16" s="113">
        <v>12381.81</v>
      </c>
      <c r="E16" s="123"/>
      <c r="F16" s="120"/>
      <c r="G16" s="120"/>
    </row>
    <row r="17" spans="1:7" s="124" customFormat="1" ht="15" x14ac:dyDescent="0.15">
      <c r="A17" s="111">
        <v>31900</v>
      </c>
      <c r="B17" s="160" t="s">
        <v>153</v>
      </c>
      <c r="C17" s="162">
        <v>0</v>
      </c>
      <c r="D17" s="113">
        <v>0</v>
      </c>
      <c r="E17" s="123"/>
      <c r="F17" s="120"/>
      <c r="G17" s="120"/>
    </row>
    <row r="18" spans="1:7" s="124" customFormat="1" ht="15" x14ac:dyDescent="0.15">
      <c r="A18" s="111">
        <v>32000</v>
      </c>
      <c r="B18" s="160" t="s">
        <v>154</v>
      </c>
      <c r="C18" s="162">
        <v>0</v>
      </c>
      <c r="D18" s="113">
        <v>0</v>
      </c>
      <c r="E18" s="163"/>
      <c r="F18" s="120"/>
      <c r="G18" s="120"/>
    </row>
    <row r="19" spans="1:7" s="124" customFormat="1" ht="15" x14ac:dyDescent="0.15">
      <c r="A19" s="111">
        <v>32100</v>
      </c>
      <c r="B19" s="160" t="s">
        <v>155</v>
      </c>
      <c r="C19" s="162">
        <v>0</v>
      </c>
      <c r="D19" s="113">
        <v>0</v>
      </c>
      <c r="E19" s="163"/>
      <c r="F19" s="120"/>
      <c r="G19" s="120"/>
    </row>
    <row r="20" spans="1:7" s="124" customFormat="1" ht="15" x14ac:dyDescent="0.15">
      <c r="A20" s="111">
        <v>32300</v>
      </c>
      <c r="B20" s="160" t="s">
        <v>156</v>
      </c>
      <c r="C20" s="162">
        <v>0</v>
      </c>
      <c r="D20" s="113">
        <v>0</v>
      </c>
      <c r="E20" s="123"/>
      <c r="F20" s="120"/>
      <c r="G20" s="120"/>
    </row>
    <row r="21" spans="1:7" s="124" customFormat="1" thickBot="1" x14ac:dyDescent="0.2">
      <c r="A21" s="138">
        <v>32500</v>
      </c>
      <c r="B21" s="164" t="s">
        <v>157</v>
      </c>
      <c r="C21" s="162">
        <v>9552.86</v>
      </c>
      <c r="D21" s="113">
        <v>9940.61</v>
      </c>
      <c r="E21" s="123"/>
      <c r="F21" s="120"/>
      <c r="G21" s="120"/>
    </row>
    <row r="22" spans="1:7" s="124" customFormat="1" ht="27" customHeight="1" thickBot="1" x14ac:dyDescent="0.2">
      <c r="A22" s="115"/>
      <c r="B22" s="165" t="s">
        <v>129</v>
      </c>
      <c r="C22" s="166">
        <f>SUM(C3:C21)</f>
        <v>52548.659999999996</v>
      </c>
      <c r="D22" s="166">
        <f>SUM(D3:D21)</f>
        <v>39765.699999999997</v>
      </c>
    </row>
    <row r="23" spans="1:7" s="124" customFormat="1" ht="14" x14ac:dyDescent="0.15">
      <c r="A23" s="127"/>
      <c r="B23" s="126"/>
      <c r="C23" s="122"/>
      <c r="D23" s="123"/>
    </row>
    <row r="24" spans="1:7" x14ac:dyDescent="0.2">
      <c r="A24" s="128"/>
      <c r="B24" s="129"/>
      <c r="C24" s="128"/>
    </row>
    <row r="25" spans="1:7" x14ac:dyDescent="0.2">
      <c r="A25" s="128"/>
      <c r="B25" s="129"/>
      <c r="C25" s="128"/>
    </row>
    <row r="26" spans="1:7" x14ac:dyDescent="0.2">
      <c r="A26" s="128"/>
      <c r="B26" s="129"/>
      <c r="C26" s="128"/>
    </row>
    <row r="27" spans="1:7" x14ac:dyDescent="0.2">
      <c r="A27" s="128"/>
      <c r="B27" s="129"/>
      <c r="C27" s="128"/>
    </row>
    <row r="28" spans="1:7" x14ac:dyDescent="0.2">
      <c r="A28" s="128"/>
      <c r="B28" s="129"/>
      <c r="C28" s="128"/>
    </row>
    <row r="29" spans="1:7" x14ac:dyDescent="0.2">
      <c r="A29" s="128"/>
      <c r="B29" s="129"/>
      <c r="C29" s="128"/>
    </row>
    <row r="30" spans="1:7" x14ac:dyDescent="0.2">
      <c r="A30" s="128"/>
      <c r="B30" s="129"/>
      <c r="C30" s="128"/>
    </row>
    <row r="31" spans="1:7" x14ac:dyDescent="0.2">
      <c r="A31" s="128"/>
      <c r="B31" s="129"/>
      <c r="C31" s="128"/>
    </row>
    <row r="32" spans="1:7" x14ac:dyDescent="0.2">
      <c r="A32" s="128"/>
      <c r="B32" s="129"/>
      <c r="C32" s="128"/>
    </row>
    <row r="33" spans="1:3" x14ac:dyDescent="0.2">
      <c r="A33" s="128"/>
      <c r="B33" s="129"/>
      <c r="C33" s="128"/>
    </row>
    <row r="34" spans="1:3" x14ac:dyDescent="0.2">
      <c r="A34" s="128"/>
      <c r="B34" s="129"/>
      <c r="C34" s="128"/>
    </row>
    <row r="35" spans="1:3" x14ac:dyDescent="0.2">
      <c r="A35" s="128"/>
      <c r="B35" s="129"/>
      <c r="C35" s="128"/>
    </row>
  </sheetData>
  <mergeCells count="1">
    <mergeCell ref="A1:D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FDFE8-B917-45F1-9991-AD5AF611F0C9}">
  <dimension ref="A1:ADB63"/>
  <sheetViews>
    <sheetView workbookViewId="0">
      <selection activeCell="E20" sqref="E20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1.33203125" style="5" bestFit="1" customWidth="1"/>
    <col min="4" max="4" width="14.6640625" style="8" customWidth="1"/>
    <col min="5" max="5" width="14.6640625" style="4" customWidth="1"/>
    <col min="6" max="6" width="11.33203125" style="4" customWidth="1"/>
    <col min="7" max="7" width="11.33203125" style="3" customWidth="1"/>
    <col min="8" max="8" width="16.83203125" style="3" customWidth="1"/>
    <col min="9" max="16384" width="10.1640625" style="3"/>
  </cols>
  <sheetData>
    <row r="1" spans="1:8" ht="35.5" customHeight="1" thickBot="1" x14ac:dyDescent="0.2">
      <c r="A1" s="268" t="str">
        <f>"Die Grünen Oberösterreich - LANDESORGANISATION
Angaben für den Rechenschaftsbericht für das Jahr "&amp;Jahrakt</f>
        <v>Die Grünen Oberösterreich - LANDESORGANISATION
Angaben für den Rechenschaftsbericht für das Jahr 2023</v>
      </c>
      <c r="B1" s="269"/>
      <c r="C1" s="270"/>
      <c r="D1" s="3"/>
      <c r="E1" s="3"/>
      <c r="F1" s="3"/>
    </row>
    <row r="2" spans="1:8" s="12" customFormat="1" ht="27" customHeight="1" thickBot="1" x14ac:dyDescent="0.2">
      <c r="A2" s="10" t="s">
        <v>2</v>
      </c>
      <c r="B2" s="65" t="s">
        <v>71</v>
      </c>
      <c r="C2" s="99" t="str">
        <f>"ERTRAG
" &amp;Jahrakt</f>
        <v>ERTRAG
2023</v>
      </c>
      <c r="D2" s="24"/>
      <c r="E2" s="17"/>
      <c r="F2" s="18"/>
      <c r="G2" s="40"/>
      <c r="H2" s="40"/>
    </row>
    <row r="3" spans="1:8" s="12" customFormat="1" ht="15" x14ac:dyDescent="0.15">
      <c r="A3" s="57" t="s">
        <v>3</v>
      </c>
      <c r="B3" s="58" t="s">
        <v>6</v>
      </c>
      <c r="C3" s="22">
        <v>3055772</v>
      </c>
      <c r="D3" s="16"/>
      <c r="E3" s="17"/>
      <c r="F3" s="18"/>
      <c r="G3" s="19"/>
      <c r="H3" s="19"/>
    </row>
    <row r="4" spans="1:8" s="12" customFormat="1" ht="15" x14ac:dyDescent="0.15">
      <c r="A4" s="20" t="s">
        <v>4</v>
      </c>
      <c r="B4" s="21" t="s">
        <v>0</v>
      </c>
      <c r="C4" s="22">
        <v>65155.19</v>
      </c>
      <c r="D4" s="16"/>
      <c r="E4" s="17"/>
      <c r="F4" s="18"/>
      <c r="G4" s="19"/>
      <c r="H4" s="19"/>
    </row>
    <row r="5" spans="1:8" s="12" customFormat="1" ht="15" x14ac:dyDescent="0.15">
      <c r="A5" s="20" t="s">
        <v>5</v>
      </c>
      <c r="B5" s="21" t="s">
        <v>26</v>
      </c>
      <c r="C5" s="22">
        <v>73512.290000000008</v>
      </c>
      <c r="D5" s="16"/>
      <c r="E5" s="17"/>
      <c r="F5" s="18"/>
      <c r="G5" s="19"/>
      <c r="H5" s="19"/>
    </row>
    <row r="6" spans="1:8" s="12" customFormat="1" ht="30" x14ac:dyDescent="0.15">
      <c r="A6" s="20" t="s">
        <v>7</v>
      </c>
      <c r="B6" s="21" t="s">
        <v>27</v>
      </c>
      <c r="C6" s="22">
        <v>12250.09</v>
      </c>
      <c r="D6" s="16"/>
      <c r="E6" s="23"/>
      <c r="F6" s="23"/>
      <c r="G6" s="19"/>
      <c r="H6" s="19"/>
    </row>
    <row r="7" spans="1:8" s="12" customFormat="1" ht="15.5" customHeight="1" x14ac:dyDescent="0.15">
      <c r="A7" s="20" t="s">
        <v>8</v>
      </c>
      <c r="B7" s="21" t="s">
        <v>19</v>
      </c>
      <c r="C7" s="22">
        <v>42459.25</v>
      </c>
      <c r="D7" s="16"/>
      <c r="E7" s="17"/>
      <c r="F7" s="18"/>
      <c r="G7" s="19"/>
      <c r="H7" s="19"/>
    </row>
    <row r="8" spans="1:8" s="12" customFormat="1" ht="15" x14ac:dyDescent="0.15">
      <c r="A8" s="20" t="s">
        <v>10</v>
      </c>
      <c r="B8" s="21" t="s">
        <v>9</v>
      </c>
      <c r="C8" s="22">
        <v>32922.76</v>
      </c>
      <c r="D8" s="24"/>
      <c r="E8" s="25"/>
      <c r="F8" s="18"/>
      <c r="G8" s="19"/>
      <c r="H8" s="19"/>
    </row>
    <row r="9" spans="1:8" s="12" customFormat="1" ht="15" x14ac:dyDescent="0.15">
      <c r="A9" s="20" t="s">
        <v>11</v>
      </c>
      <c r="B9" s="21" t="s">
        <v>61</v>
      </c>
      <c r="C9" s="22">
        <v>0</v>
      </c>
      <c r="D9" s="28"/>
      <c r="F9" s="18"/>
      <c r="G9" s="19"/>
      <c r="H9" s="19"/>
    </row>
    <row r="10" spans="1:8" s="12" customFormat="1" ht="15" x14ac:dyDescent="0.15">
      <c r="A10" s="20" t="s">
        <v>12</v>
      </c>
      <c r="B10" s="21" t="s">
        <v>62</v>
      </c>
      <c r="C10" s="22">
        <v>8142.9</v>
      </c>
      <c r="D10" s="29"/>
      <c r="E10" s="18"/>
      <c r="F10" s="18"/>
      <c r="G10" s="19"/>
      <c r="H10" s="19"/>
    </row>
    <row r="11" spans="1:8" s="12" customFormat="1" ht="45" x14ac:dyDescent="0.15">
      <c r="A11" s="20" t="s">
        <v>13</v>
      </c>
      <c r="B11" s="21" t="s">
        <v>18</v>
      </c>
      <c r="C11" s="22">
        <v>0</v>
      </c>
      <c r="D11" s="29"/>
      <c r="E11" s="18"/>
      <c r="F11" s="18"/>
      <c r="G11" s="19"/>
      <c r="H11" s="19"/>
    </row>
    <row r="12" spans="1:8" s="12" customFormat="1" ht="15" x14ac:dyDescent="0.15">
      <c r="A12" s="20" t="s">
        <v>14</v>
      </c>
      <c r="B12" s="21" t="s">
        <v>20</v>
      </c>
      <c r="C12" s="22">
        <v>0</v>
      </c>
      <c r="D12" s="29"/>
      <c r="E12" s="18"/>
      <c r="F12" s="18"/>
      <c r="G12" s="19"/>
      <c r="H12" s="19"/>
    </row>
    <row r="13" spans="1:8" s="12" customFormat="1" ht="15" x14ac:dyDescent="0.15">
      <c r="A13" s="20" t="s">
        <v>15</v>
      </c>
      <c r="B13" s="21" t="s">
        <v>21</v>
      </c>
      <c r="C13" s="22">
        <v>0</v>
      </c>
      <c r="D13" s="29"/>
      <c r="E13" s="18"/>
      <c r="F13" s="18"/>
      <c r="G13" s="19"/>
      <c r="H13" s="19"/>
    </row>
    <row r="14" spans="1:8" s="12" customFormat="1" ht="15" x14ac:dyDescent="0.15">
      <c r="A14" s="20" t="s">
        <v>16</v>
      </c>
      <c r="B14" s="21" t="s">
        <v>23</v>
      </c>
      <c r="C14" s="22">
        <v>0</v>
      </c>
      <c r="D14" s="29"/>
      <c r="E14" s="18"/>
      <c r="F14" s="18"/>
      <c r="G14" s="19"/>
      <c r="H14" s="19"/>
    </row>
    <row r="15" spans="1:8" s="12" customFormat="1" ht="15" x14ac:dyDescent="0.15">
      <c r="A15" s="20" t="s">
        <v>17</v>
      </c>
      <c r="B15" s="21" t="s">
        <v>22</v>
      </c>
      <c r="C15" s="22">
        <v>0</v>
      </c>
      <c r="D15" s="29"/>
      <c r="E15" s="18"/>
      <c r="F15" s="18"/>
      <c r="G15" s="19"/>
      <c r="H15" s="19"/>
    </row>
    <row r="16" spans="1:8" s="12" customFormat="1" ht="15" x14ac:dyDescent="0.15">
      <c r="A16" s="20" t="s">
        <v>65</v>
      </c>
      <c r="B16" s="21" t="s">
        <v>24</v>
      </c>
      <c r="C16" s="22">
        <v>0</v>
      </c>
    </row>
    <row r="17" spans="1:8" s="12" customFormat="1" ht="15" x14ac:dyDescent="0.15">
      <c r="A17" s="20" t="s">
        <v>66</v>
      </c>
      <c r="B17" s="21" t="s">
        <v>25</v>
      </c>
      <c r="C17" s="22">
        <v>314.68</v>
      </c>
    </row>
    <row r="18" spans="1:8" s="12" customFormat="1" ht="15" x14ac:dyDescent="0.15">
      <c r="A18" s="20" t="s">
        <v>28</v>
      </c>
      <c r="B18" s="21" t="s">
        <v>75</v>
      </c>
      <c r="C18" s="22">
        <v>1033.3399999999999</v>
      </c>
    </row>
    <row r="19" spans="1:8" s="12" customFormat="1" ht="15" x14ac:dyDescent="0.15">
      <c r="A19" s="20" t="s">
        <v>32</v>
      </c>
      <c r="B19" s="21" t="s">
        <v>31</v>
      </c>
      <c r="C19" s="22">
        <v>20670.16</v>
      </c>
    </row>
    <row r="20" spans="1:8" s="12" customFormat="1" ht="15" x14ac:dyDescent="0.15">
      <c r="A20" s="20" t="s">
        <v>34</v>
      </c>
      <c r="B20" s="21" t="s">
        <v>33</v>
      </c>
      <c r="C20" s="22">
        <v>28647.63</v>
      </c>
    </row>
    <row r="21" spans="1:8" s="12" customFormat="1" ht="15" x14ac:dyDescent="0.15">
      <c r="A21" s="20" t="s">
        <v>30</v>
      </c>
      <c r="B21" s="21" t="s">
        <v>29</v>
      </c>
      <c r="C21" s="22">
        <v>26025.23</v>
      </c>
    </row>
    <row r="22" spans="1:8" s="12" customFormat="1" thickBot="1" x14ac:dyDescent="0.2">
      <c r="A22" s="20" t="s">
        <v>36</v>
      </c>
      <c r="B22" s="21" t="s">
        <v>35</v>
      </c>
      <c r="C22" s="22">
        <v>775.76</v>
      </c>
    </row>
    <row r="23" spans="1:8" s="33" customFormat="1" ht="27" customHeight="1" thickBot="1" x14ac:dyDescent="0.2">
      <c r="A23" s="100"/>
      <c r="B23" s="167" t="s">
        <v>114</v>
      </c>
      <c r="C23" s="168">
        <f>SUM(C3:C22)</f>
        <v>3367681.2799999993</v>
      </c>
    </row>
    <row r="24" spans="1:8" s="12" customFormat="1" ht="15" thickBot="1" x14ac:dyDescent="0.2">
      <c r="A24" s="34"/>
      <c r="B24" s="24"/>
      <c r="C24" s="23"/>
    </row>
    <row r="25" spans="1:8" s="12" customFormat="1" ht="27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24"/>
      <c r="E25" s="17"/>
      <c r="F25" s="18"/>
      <c r="G25" s="40"/>
      <c r="H25" s="40"/>
    </row>
    <row r="26" spans="1:8" s="12" customFormat="1" ht="15" x14ac:dyDescent="0.15">
      <c r="A26" s="57" t="s">
        <v>3</v>
      </c>
      <c r="B26" s="101" t="s">
        <v>37</v>
      </c>
      <c r="C26" s="22">
        <v>1100363.5699999998</v>
      </c>
    </row>
    <row r="27" spans="1:8" s="12" customFormat="1" ht="15" x14ac:dyDescent="0.15">
      <c r="A27" s="20" t="s">
        <v>4</v>
      </c>
      <c r="B27" s="36" t="s">
        <v>39</v>
      </c>
      <c r="C27" s="22">
        <v>249935.95999999996</v>
      </c>
    </row>
    <row r="28" spans="1:8" s="12" customFormat="1" ht="15" x14ac:dyDescent="0.15">
      <c r="A28" s="20" t="s">
        <v>5</v>
      </c>
      <c r="B28" s="36" t="s">
        <v>46</v>
      </c>
      <c r="C28" s="22">
        <v>22156.93</v>
      </c>
    </row>
    <row r="29" spans="1:8" s="12" customFormat="1" ht="15" x14ac:dyDescent="0.15">
      <c r="A29" s="20" t="s">
        <v>7</v>
      </c>
      <c r="B29" s="36" t="s">
        <v>42</v>
      </c>
      <c r="C29" s="22">
        <v>63905.93</v>
      </c>
    </row>
    <row r="30" spans="1:8" s="12" customFormat="1" ht="15" x14ac:dyDescent="0.15">
      <c r="A30" s="20" t="s">
        <v>8</v>
      </c>
      <c r="B30" s="36" t="s">
        <v>45</v>
      </c>
      <c r="C30" s="22">
        <v>24240.06</v>
      </c>
    </row>
    <row r="31" spans="1:8" s="12" customFormat="1" ht="15" x14ac:dyDescent="0.15">
      <c r="A31" s="20" t="s">
        <v>10</v>
      </c>
      <c r="B31" s="36" t="s">
        <v>44</v>
      </c>
      <c r="C31" s="22">
        <v>133343.34</v>
      </c>
    </row>
    <row r="32" spans="1:8" s="12" customFormat="1" ht="15" x14ac:dyDescent="0.15">
      <c r="A32" s="20" t="s">
        <v>11</v>
      </c>
      <c r="B32" s="36" t="s">
        <v>43</v>
      </c>
      <c r="C32" s="22">
        <v>62451.67</v>
      </c>
    </row>
    <row r="33" spans="1:3" s="12" customFormat="1" ht="15" x14ac:dyDescent="0.15">
      <c r="A33" s="20" t="s">
        <v>12</v>
      </c>
      <c r="B33" s="36" t="s">
        <v>40</v>
      </c>
      <c r="C33" s="22">
        <v>3548.81</v>
      </c>
    </row>
    <row r="34" spans="1:3" s="12" customFormat="1" ht="15" x14ac:dyDescent="0.15">
      <c r="A34" s="20" t="s">
        <v>13</v>
      </c>
      <c r="B34" s="36" t="s">
        <v>47</v>
      </c>
      <c r="C34" s="22">
        <v>65179.39</v>
      </c>
    </row>
    <row r="35" spans="1:3" s="12" customFormat="1" ht="15" x14ac:dyDescent="0.15">
      <c r="A35" s="20" t="s">
        <v>14</v>
      </c>
      <c r="B35" s="36" t="s">
        <v>1</v>
      </c>
      <c r="C35" s="22">
        <v>180</v>
      </c>
    </row>
    <row r="36" spans="1:3" s="12" customFormat="1" ht="15" x14ac:dyDescent="0.15">
      <c r="A36" s="20" t="s">
        <v>15</v>
      </c>
      <c r="B36" s="36" t="s">
        <v>48</v>
      </c>
      <c r="C36" s="22">
        <v>15215</v>
      </c>
    </row>
    <row r="37" spans="1:3" s="12" customFormat="1" ht="15" x14ac:dyDescent="0.15">
      <c r="A37" s="20" t="s">
        <v>16</v>
      </c>
      <c r="B37" s="36" t="s">
        <v>64</v>
      </c>
      <c r="C37" s="22">
        <v>1908.95</v>
      </c>
    </row>
    <row r="38" spans="1:3" s="12" customFormat="1" ht="15" x14ac:dyDescent="0.15">
      <c r="A38" s="20" t="s">
        <v>17</v>
      </c>
      <c r="B38" s="36" t="s">
        <v>41</v>
      </c>
      <c r="C38" s="22">
        <v>374.29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11924.09</v>
      </c>
    </row>
    <row r="41" spans="1:3" s="12" customFormat="1" ht="15" x14ac:dyDescent="0.15">
      <c r="A41" s="20" t="s">
        <v>67</v>
      </c>
      <c r="B41" s="36" t="s">
        <v>54</v>
      </c>
      <c r="C41" s="22">
        <v>575238.53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0</v>
      </c>
    </row>
    <row r="44" spans="1:3" s="12" customFormat="1" ht="30" x14ac:dyDescent="0.15">
      <c r="A44" s="20" t="s">
        <v>56</v>
      </c>
      <c r="B44" s="36" t="s">
        <v>55</v>
      </c>
      <c r="C44" s="22">
        <v>18742.37</v>
      </c>
    </row>
    <row r="45" spans="1:3" s="12" customFormat="1" ht="30" x14ac:dyDescent="0.15">
      <c r="A45" s="20" t="s">
        <v>58</v>
      </c>
      <c r="B45" s="36" t="s">
        <v>57</v>
      </c>
      <c r="C45" s="22">
        <v>28037.43</v>
      </c>
    </row>
    <row r="46" spans="1:3" s="12" customFormat="1" ht="30" x14ac:dyDescent="0.15">
      <c r="A46" s="20" t="s">
        <v>60</v>
      </c>
      <c r="B46" s="36" t="s">
        <v>59</v>
      </c>
      <c r="C46" s="22">
        <v>23438.68</v>
      </c>
    </row>
    <row r="47" spans="1:3" s="12" customFormat="1" ht="31" thickBot="1" x14ac:dyDescent="0.2">
      <c r="A47" s="20" t="s">
        <v>50</v>
      </c>
      <c r="B47" s="36" t="s">
        <v>49</v>
      </c>
      <c r="C47" s="22">
        <v>775.76</v>
      </c>
    </row>
    <row r="48" spans="1:3" s="33" customFormat="1" ht="27" customHeight="1" thickBot="1" x14ac:dyDescent="0.2">
      <c r="A48" s="100"/>
      <c r="B48" s="167" t="s">
        <v>116</v>
      </c>
      <c r="C48" s="168">
        <f>SUM(C26:C47)</f>
        <v>2400960.7599999998</v>
      </c>
    </row>
    <row r="49" spans="1:782" s="12" customFormat="1" ht="14" x14ac:dyDescent="0.15">
      <c r="A49" s="38"/>
      <c r="B49" s="16"/>
      <c r="C49" s="39"/>
      <c r="D49" s="18"/>
      <c r="E49" s="40"/>
      <c r="F49" s="40"/>
    </row>
    <row r="50" spans="1:782" s="102" customFormat="1" ht="14" x14ac:dyDescent="0.15">
      <c r="A50" s="18"/>
      <c r="B50" s="29"/>
      <c r="C50" s="23"/>
      <c r="E50" s="19"/>
      <c r="F50" s="19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</row>
    <row r="51" spans="1:782" s="102" customFormat="1" ht="14" x14ac:dyDescent="0.15">
      <c r="A51" s="18"/>
      <c r="B51" s="29"/>
      <c r="C51" s="23"/>
      <c r="E51" s="19"/>
      <c r="F51" s="19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</row>
    <row r="52" spans="1:782" s="102" customFormat="1" ht="14" x14ac:dyDescent="0.15">
      <c r="A52" s="18"/>
      <c r="B52" s="29"/>
      <c r="C52" s="23"/>
      <c r="E52" s="19"/>
      <c r="F52" s="19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</row>
    <row r="53" spans="1:782" s="102" customFormat="1" ht="14" x14ac:dyDescent="0.15">
      <c r="A53" s="18"/>
      <c r="B53" s="29"/>
      <c r="C53" s="23"/>
      <c r="E53" s="19"/>
      <c r="F53" s="19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</row>
    <row r="54" spans="1:782" s="102" customFormat="1" ht="14" x14ac:dyDescent="0.15">
      <c r="A54" s="18"/>
      <c r="B54" s="29"/>
      <c r="C54" s="23"/>
      <c r="E54" s="19"/>
      <c r="F54" s="19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</row>
    <row r="55" spans="1:782" s="102" customFormat="1" ht="14" x14ac:dyDescent="0.15">
      <c r="A55" s="18"/>
      <c r="B55" s="29"/>
      <c r="C55" s="23"/>
      <c r="E55" s="19"/>
      <c r="F55" s="19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</row>
    <row r="56" spans="1:782" s="102" customFormat="1" ht="14" x14ac:dyDescent="0.15">
      <c r="A56" s="18"/>
      <c r="B56" s="29"/>
      <c r="C56" s="23"/>
      <c r="E56" s="19"/>
      <c r="F56" s="19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  <c r="ADB56" s="18"/>
    </row>
    <row r="57" spans="1:782" s="102" customFormat="1" ht="14" x14ac:dyDescent="0.15">
      <c r="A57" s="18"/>
      <c r="B57" s="29"/>
      <c r="C57" s="23"/>
      <c r="E57" s="19"/>
      <c r="F57" s="19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  <c r="ADB57" s="18"/>
    </row>
    <row r="58" spans="1:782" s="102" customFormat="1" ht="14" x14ac:dyDescent="0.15">
      <c r="A58" s="18"/>
      <c r="B58" s="29"/>
      <c r="C58" s="23"/>
      <c r="E58" s="19"/>
      <c r="F58" s="19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</row>
    <row r="59" spans="1:782" s="8" customFormat="1" x14ac:dyDescent="0.15">
      <c r="A59" s="3"/>
      <c r="B59" s="7"/>
      <c r="C59" s="5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</row>
    <row r="60" spans="1:782" s="8" customFormat="1" x14ac:dyDescent="0.15">
      <c r="A60" s="3"/>
      <c r="B60" s="7"/>
      <c r="C60" s="5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</row>
    <row r="61" spans="1:782" s="8" customFormat="1" x14ac:dyDescent="0.15">
      <c r="A61" s="3"/>
      <c r="B61" s="7"/>
      <c r="C61" s="5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</row>
    <row r="62" spans="1:782" s="8" customFormat="1" x14ac:dyDescent="0.15">
      <c r="A62" s="3"/>
      <c r="B62" s="7"/>
      <c r="C62" s="5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</row>
    <row r="63" spans="1:782" s="8" customFormat="1" x14ac:dyDescent="0.15">
      <c r="A63" s="3"/>
      <c r="B63" s="7"/>
      <c r="C63" s="5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</row>
  </sheetData>
  <mergeCells count="1">
    <mergeCell ref="A1:C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4B5A-9959-4564-B1D9-1CFC005A852A}">
  <dimension ref="A1:ADA62"/>
  <sheetViews>
    <sheetView workbookViewId="0">
      <selection activeCell="J38" sqref="J38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4.6640625" style="4" customWidth="1"/>
    <col min="5" max="5" width="11.33203125" style="4" customWidth="1"/>
    <col min="6" max="6" width="11.33203125" style="3" customWidth="1"/>
    <col min="7" max="7" width="16.83203125" style="3" customWidth="1"/>
    <col min="8" max="16384" width="10.1640625" style="3"/>
  </cols>
  <sheetData>
    <row r="1" spans="1:7" ht="35.5" customHeight="1" thickBot="1" x14ac:dyDescent="0.2">
      <c r="A1" s="268" t="str">
        <f>"Die Grünen Oberösterreich - LANDESHAUPTSTADT Linz
Angaben für den Rechenschaftsbericht für das Jahr "&amp;Jahrakt</f>
        <v>Die Grünen Oberösterreich - LANDESHAUPTSTADT Linz
Angaben für den Rechenschaftsbericht für das Jahr 2023</v>
      </c>
      <c r="B1" s="269"/>
      <c r="C1" s="270"/>
      <c r="D1" s="3"/>
      <c r="E1" s="3"/>
    </row>
    <row r="2" spans="1:7" s="12" customFormat="1" ht="26.5" customHeight="1" thickBot="1" x14ac:dyDescent="0.2">
      <c r="A2" s="10" t="s">
        <v>2</v>
      </c>
      <c r="B2" s="65" t="s">
        <v>71</v>
      </c>
      <c r="C2" s="99" t="str">
        <f>"ERTRAG
"&amp;Jahrakt</f>
        <v>ERTRAG
2023</v>
      </c>
      <c r="D2" s="17"/>
      <c r="E2" s="18"/>
      <c r="F2" s="40"/>
      <c r="G2" s="40"/>
    </row>
    <row r="3" spans="1:7" s="12" customFormat="1" ht="15" x14ac:dyDescent="0.15">
      <c r="A3" s="57" t="s">
        <v>3</v>
      </c>
      <c r="B3" s="58" t="s">
        <v>6</v>
      </c>
      <c r="C3" s="22">
        <v>0</v>
      </c>
      <c r="D3" s="17"/>
      <c r="E3" s="18"/>
      <c r="F3" s="19"/>
      <c r="G3" s="19"/>
    </row>
    <row r="4" spans="1:7" s="12" customFormat="1" ht="15" x14ac:dyDescent="0.15">
      <c r="A4" s="20" t="s">
        <v>4</v>
      </c>
      <c r="B4" s="21" t="s">
        <v>0</v>
      </c>
      <c r="C4" s="22">
        <v>0</v>
      </c>
      <c r="D4" s="17"/>
      <c r="E4" s="18"/>
      <c r="F4" s="19"/>
      <c r="G4" s="19"/>
    </row>
    <row r="5" spans="1:7" s="12" customFormat="1" ht="15" x14ac:dyDescent="0.15">
      <c r="A5" s="20" t="s">
        <v>5</v>
      </c>
      <c r="B5" s="21" t="s">
        <v>26</v>
      </c>
      <c r="C5" s="22">
        <v>95898</v>
      </c>
      <c r="D5" s="17"/>
      <c r="E5" s="18"/>
      <c r="F5" s="19"/>
      <c r="G5" s="19"/>
    </row>
    <row r="6" spans="1:7" s="12" customFormat="1" ht="30" x14ac:dyDescent="0.15">
      <c r="A6" s="20" t="s">
        <v>7</v>
      </c>
      <c r="B6" s="21" t="s">
        <v>27</v>
      </c>
      <c r="C6" s="22">
        <v>1800</v>
      </c>
      <c r="D6" s="23"/>
      <c r="E6" s="23"/>
      <c r="F6" s="19"/>
      <c r="G6" s="19"/>
    </row>
    <row r="7" spans="1:7" s="12" customFormat="1" ht="30" x14ac:dyDescent="0.15">
      <c r="A7" s="20" t="s">
        <v>8</v>
      </c>
      <c r="B7" s="21" t="s">
        <v>19</v>
      </c>
      <c r="C7" s="22">
        <v>8292.9599999999991</v>
      </c>
      <c r="D7" s="17"/>
      <c r="E7" s="18"/>
      <c r="F7" s="19"/>
      <c r="G7" s="19"/>
    </row>
    <row r="8" spans="1:7" s="12" customFormat="1" ht="15" x14ac:dyDescent="0.15">
      <c r="A8" s="20" t="s">
        <v>10</v>
      </c>
      <c r="B8" s="21" t="s">
        <v>9</v>
      </c>
      <c r="C8" s="22">
        <v>0</v>
      </c>
      <c r="D8" s="25"/>
      <c r="E8" s="18"/>
      <c r="F8" s="19"/>
      <c r="G8" s="19"/>
    </row>
    <row r="9" spans="1:7" s="12" customFormat="1" ht="15" x14ac:dyDescent="0.15">
      <c r="A9" s="20" t="s">
        <v>11</v>
      </c>
      <c r="B9" s="21" t="s">
        <v>61</v>
      </c>
      <c r="C9" s="22">
        <v>0</v>
      </c>
      <c r="E9" s="18"/>
      <c r="F9" s="19"/>
      <c r="G9" s="19"/>
    </row>
    <row r="10" spans="1:7" s="12" customFormat="1" ht="15" x14ac:dyDescent="0.15">
      <c r="A10" s="20" t="s">
        <v>12</v>
      </c>
      <c r="B10" s="21" t="s">
        <v>62</v>
      </c>
      <c r="C10" s="22">
        <v>0</v>
      </c>
      <c r="D10" s="18"/>
      <c r="E10" s="18"/>
      <c r="F10" s="19"/>
      <c r="G10" s="19"/>
    </row>
    <row r="11" spans="1:7" s="12" customFormat="1" ht="45" x14ac:dyDescent="0.15">
      <c r="A11" s="20" t="s">
        <v>13</v>
      </c>
      <c r="B11" s="21" t="s">
        <v>18</v>
      </c>
      <c r="C11" s="22">
        <v>0</v>
      </c>
      <c r="D11" s="18"/>
      <c r="E11" s="18"/>
      <c r="F11" s="19"/>
      <c r="G11" s="19"/>
    </row>
    <row r="12" spans="1:7" s="12" customFormat="1" ht="15" x14ac:dyDescent="0.15">
      <c r="A12" s="20" t="s">
        <v>14</v>
      </c>
      <c r="B12" s="21" t="s">
        <v>20</v>
      </c>
      <c r="C12" s="22">
        <v>0</v>
      </c>
      <c r="D12" s="18"/>
      <c r="E12" s="18"/>
      <c r="F12" s="19"/>
      <c r="G12" s="19"/>
    </row>
    <row r="13" spans="1:7" s="12" customFormat="1" ht="15" x14ac:dyDescent="0.15">
      <c r="A13" s="20" t="s">
        <v>15</v>
      </c>
      <c r="B13" s="21" t="s">
        <v>21</v>
      </c>
      <c r="C13" s="22">
        <v>0</v>
      </c>
      <c r="D13" s="18"/>
      <c r="E13" s="18"/>
      <c r="F13" s="19"/>
      <c r="G13" s="19"/>
    </row>
    <row r="14" spans="1:7" s="12" customFormat="1" ht="15" x14ac:dyDescent="0.15">
      <c r="A14" s="20" t="s">
        <v>16</v>
      </c>
      <c r="B14" s="21" t="s">
        <v>23</v>
      </c>
      <c r="C14" s="22">
        <v>0</v>
      </c>
      <c r="D14" s="18"/>
      <c r="E14" s="18"/>
      <c r="F14" s="19"/>
      <c r="G14" s="19"/>
    </row>
    <row r="15" spans="1:7" s="12" customFormat="1" ht="15" x14ac:dyDescent="0.15">
      <c r="A15" s="20" t="s">
        <v>17</v>
      </c>
      <c r="B15" s="21" t="s">
        <v>22</v>
      </c>
      <c r="C15" s="22">
        <v>0</v>
      </c>
      <c r="D15" s="18"/>
      <c r="E15" s="18"/>
      <c r="F15" s="19"/>
      <c r="G15" s="19"/>
    </row>
    <row r="16" spans="1:7" s="12" customFormat="1" ht="15" x14ac:dyDescent="0.15">
      <c r="A16" s="20" t="s">
        <v>65</v>
      </c>
      <c r="B16" s="21" t="s">
        <v>24</v>
      </c>
      <c r="C16" s="22">
        <v>0</v>
      </c>
    </row>
    <row r="17" spans="1:7" s="12" customFormat="1" ht="15" x14ac:dyDescent="0.15">
      <c r="A17" s="20" t="s">
        <v>66</v>
      </c>
      <c r="B17" s="21" t="s">
        <v>25</v>
      </c>
      <c r="C17" s="22">
        <v>0</v>
      </c>
    </row>
    <row r="18" spans="1:7" s="12" customFormat="1" ht="15" x14ac:dyDescent="0.15">
      <c r="A18" s="20" t="s">
        <v>28</v>
      </c>
      <c r="B18" s="21" t="s">
        <v>75</v>
      </c>
      <c r="C18" s="22">
        <v>10424.299999999999</v>
      </c>
    </row>
    <row r="19" spans="1:7" s="12" customFormat="1" ht="15" x14ac:dyDescent="0.15">
      <c r="A19" s="20" t="s">
        <v>32</v>
      </c>
      <c r="B19" s="21" t="s">
        <v>31</v>
      </c>
      <c r="C19" s="22">
        <v>0</v>
      </c>
    </row>
    <row r="20" spans="1:7" s="12" customFormat="1" ht="15" x14ac:dyDescent="0.15">
      <c r="A20" s="20" t="s">
        <v>34</v>
      </c>
      <c r="B20" s="21" t="s">
        <v>33</v>
      </c>
      <c r="C20" s="22">
        <v>0</v>
      </c>
    </row>
    <row r="21" spans="1:7" s="12" customFormat="1" ht="15" x14ac:dyDescent="0.15">
      <c r="A21" s="20" t="s">
        <v>30</v>
      </c>
      <c r="B21" s="21" t="s">
        <v>29</v>
      </c>
      <c r="C21" s="22">
        <v>0</v>
      </c>
    </row>
    <row r="22" spans="1:7" s="12" customFormat="1" thickBot="1" x14ac:dyDescent="0.2">
      <c r="A22" s="20" t="s">
        <v>36</v>
      </c>
      <c r="B22" s="21" t="s">
        <v>35</v>
      </c>
      <c r="C22" s="22">
        <v>0</v>
      </c>
    </row>
    <row r="23" spans="1:7" s="33" customFormat="1" ht="27" customHeight="1" thickBot="1" x14ac:dyDescent="0.2">
      <c r="A23" s="100"/>
      <c r="B23" s="31" t="s">
        <v>114</v>
      </c>
      <c r="C23" s="32">
        <f>SUM(C3:C22)</f>
        <v>116415.26</v>
      </c>
    </row>
    <row r="24" spans="1:7" s="12" customFormat="1" ht="15" thickBot="1" x14ac:dyDescent="0.2">
      <c r="A24" s="34"/>
      <c r="B24" s="24"/>
      <c r="C24" s="23"/>
    </row>
    <row r="25" spans="1:7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17"/>
      <c r="E25" s="18"/>
      <c r="F25" s="40"/>
      <c r="G25" s="40"/>
    </row>
    <row r="26" spans="1:7" s="12" customFormat="1" ht="15" x14ac:dyDescent="0.15">
      <c r="A26" s="57" t="s">
        <v>3</v>
      </c>
      <c r="B26" s="101" t="s">
        <v>37</v>
      </c>
      <c r="C26" s="22">
        <v>49765.96</v>
      </c>
    </row>
    <row r="27" spans="1:7" s="12" customFormat="1" ht="15" x14ac:dyDescent="0.15">
      <c r="A27" s="20" t="s">
        <v>4</v>
      </c>
      <c r="B27" s="36" t="s">
        <v>39</v>
      </c>
      <c r="C27" s="22">
        <v>7869.3700000000008</v>
      </c>
    </row>
    <row r="28" spans="1:7" s="12" customFormat="1" ht="15" x14ac:dyDescent="0.15">
      <c r="A28" s="20" t="s">
        <v>5</v>
      </c>
      <c r="B28" s="36" t="s">
        <v>46</v>
      </c>
      <c r="C28" s="22">
        <v>0</v>
      </c>
    </row>
    <row r="29" spans="1:7" s="12" customFormat="1" ht="15" x14ac:dyDescent="0.15">
      <c r="A29" s="20" t="s">
        <v>7</v>
      </c>
      <c r="B29" s="36" t="s">
        <v>42</v>
      </c>
      <c r="C29" s="22">
        <v>0</v>
      </c>
    </row>
    <row r="30" spans="1:7" s="12" customFormat="1" ht="15" x14ac:dyDescent="0.15">
      <c r="A30" s="20" t="s">
        <v>8</v>
      </c>
      <c r="B30" s="36" t="s">
        <v>45</v>
      </c>
      <c r="C30" s="22">
        <v>0</v>
      </c>
    </row>
    <row r="31" spans="1:7" s="12" customFormat="1" ht="15" x14ac:dyDescent="0.15">
      <c r="A31" s="20" t="s">
        <v>10</v>
      </c>
      <c r="B31" s="36" t="s">
        <v>44</v>
      </c>
      <c r="C31" s="22">
        <v>306.64999999999998</v>
      </c>
    </row>
    <row r="32" spans="1:7" s="12" customFormat="1" ht="15" x14ac:dyDescent="0.15">
      <c r="A32" s="20" t="s">
        <v>11</v>
      </c>
      <c r="B32" s="36" t="s">
        <v>43</v>
      </c>
      <c r="C32" s="22">
        <v>25456.499999999996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0</v>
      </c>
    </row>
    <row r="35" spans="1:3" s="12" customFormat="1" ht="15" x14ac:dyDescent="0.15">
      <c r="A35" s="20" t="s">
        <v>14</v>
      </c>
      <c r="B35" s="36" t="s">
        <v>1</v>
      </c>
      <c r="C35" s="22">
        <v>0</v>
      </c>
    </row>
    <row r="36" spans="1:3" s="12" customFormat="1" ht="15" x14ac:dyDescent="0.15">
      <c r="A36" s="20" t="s">
        <v>15</v>
      </c>
      <c r="B36" s="36" t="s">
        <v>48</v>
      </c>
      <c r="C36" s="22">
        <v>619.20000000000005</v>
      </c>
    </row>
    <row r="37" spans="1:3" s="12" customFormat="1" ht="15" x14ac:dyDescent="0.15">
      <c r="A37" s="20" t="s">
        <v>16</v>
      </c>
      <c r="B37" s="36" t="s">
        <v>64</v>
      </c>
      <c r="C37" s="22">
        <v>360.25</v>
      </c>
    </row>
    <row r="38" spans="1:3" s="12" customFormat="1" ht="15" x14ac:dyDescent="0.15">
      <c r="A38" s="20" t="s">
        <v>17</v>
      </c>
      <c r="B38" s="36" t="s">
        <v>41</v>
      </c>
      <c r="C38" s="22">
        <v>0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0</v>
      </c>
    </row>
    <row r="41" spans="1:3" s="12" customFormat="1" ht="15" x14ac:dyDescent="0.15">
      <c r="A41" s="20" t="s">
        <v>67</v>
      </c>
      <c r="B41" s="36" t="s">
        <v>54</v>
      </c>
      <c r="C41" s="22">
        <v>0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0</v>
      </c>
    </row>
    <row r="44" spans="1:3" s="12" customFormat="1" ht="30" x14ac:dyDescent="0.15">
      <c r="A44" s="20" t="s">
        <v>56</v>
      </c>
      <c r="B44" s="36" t="s">
        <v>55</v>
      </c>
      <c r="C44" s="22">
        <v>0</v>
      </c>
    </row>
    <row r="45" spans="1:3" s="12" customFormat="1" ht="30" x14ac:dyDescent="0.15">
      <c r="A45" s="20" t="s">
        <v>58</v>
      </c>
      <c r="B45" s="36" t="s">
        <v>57</v>
      </c>
      <c r="C45" s="22">
        <v>0</v>
      </c>
    </row>
    <row r="46" spans="1:3" s="12" customFormat="1" ht="30" x14ac:dyDescent="0.15">
      <c r="A46" s="20" t="s">
        <v>60</v>
      </c>
      <c r="B46" s="36" t="s">
        <v>59</v>
      </c>
      <c r="C46" s="22">
        <v>0</v>
      </c>
    </row>
    <row r="47" spans="1:3" s="12" customFormat="1" ht="31" thickBot="1" x14ac:dyDescent="0.2">
      <c r="A47" s="20" t="s">
        <v>50</v>
      </c>
      <c r="B47" s="36" t="s">
        <v>49</v>
      </c>
      <c r="C47" s="22">
        <v>0</v>
      </c>
    </row>
    <row r="48" spans="1:3" s="33" customFormat="1" ht="27" customHeight="1" thickBot="1" x14ac:dyDescent="0.2">
      <c r="A48" s="100"/>
      <c r="B48" s="31" t="s">
        <v>116</v>
      </c>
      <c r="C48" s="32">
        <f>SUM(C26:C47)</f>
        <v>84377.93</v>
      </c>
    </row>
    <row r="49" spans="1:781" s="12" customFormat="1" ht="14" x14ac:dyDescent="0.15">
      <c r="A49" s="38"/>
      <c r="B49" s="16"/>
      <c r="C49" s="39"/>
      <c r="D49" s="40"/>
      <c r="E49" s="40"/>
    </row>
    <row r="50" spans="1:781" s="102" customFormat="1" ht="14" x14ac:dyDescent="0.15">
      <c r="A50" s="18"/>
      <c r="B50" s="29"/>
      <c r="C50" s="23"/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</row>
    <row r="51" spans="1:781" s="8" customFormat="1" x14ac:dyDescent="0.15">
      <c r="A51" s="3"/>
      <c r="B51" s="7"/>
      <c r="C51" s="5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</row>
    <row r="52" spans="1:781" s="8" customFormat="1" x14ac:dyDescent="0.15">
      <c r="A52" s="3"/>
      <c r="B52" s="7"/>
      <c r="C52" s="5"/>
      <c r="D52" s="4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</row>
    <row r="53" spans="1:781" s="8" customFormat="1" x14ac:dyDescent="0.15">
      <c r="A53" s="3"/>
      <c r="B53" s="7"/>
      <c r="C53" s="5"/>
      <c r="D53" s="4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</row>
    <row r="54" spans="1:781" s="8" customFormat="1" x14ac:dyDescent="0.15">
      <c r="A54" s="3"/>
      <c r="B54" s="7"/>
      <c r="C54" s="5"/>
      <c r="D54" s="4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</row>
    <row r="55" spans="1:781" s="8" customFormat="1" x14ac:dyDescent="0.15">
      <c r="A55" s="3"/>
      <c r="B55" s="7"/>
      <c r="C55" s="5"/>
      <c r="D55" s="4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</row>
    <row r="56" spans="1:781" s="8" customFormat="1" x14ac:dyDescent="0.15">
      <c r="A56" s="3"/>
      <c r="B56" s="7"/>
      <c r="C56" s="5"/>
      <c r="D56" s="4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</row>
    <row r="57" spans="1:781" s="8" customFormat="1" x14ac:dyDescent="0.15">
      <c r="A57" s="3"/>
      <c r="B57" s="7"/>
      <c r="C57" s="5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</row>
    <row r="58" spans="1:781" s="8" customFormat="1" x14ac:dyDescent="0.15">
      <c r="A58" s="3"/>
      <c r="B58" s="7"/>
      <c r="C58" s="5"/>
      <c r="D58" s="4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</row>
    <row r="59" spans="1:781" s="8" customFormat="1" x14ac:dyDescent="0.15">
      <c r="A59" s="3"/>
      <c r="B59" s="7"/>
      <c r="C59" s="5"/>
      <c r="D59" s="4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</row>
    <row r="60" spans="1:781" s="8" customFormat="1" x14ac:dyDescent="0.15">
      <c r="A60" s="3"/>
      <c r="B60" s="7"/>
      <c r="C60" s="5"/>
      <c r="D60" s="4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</row>
    <row r="61" spans="1:781" s="8" customFormat="1" x14ac:dyDescent="0.15">
      <c r="A61" s="3"/>
      <c r="B61" s="7"/>
      <c r="C61" s="5"/>
      <c r="D61" s="4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</row>
    <row r="62" spans="1:781" s="8" customFormat="1" x14ac:dyDescent="0.15">
      <c r="A62" s="3"/>
      <c r="B62" s="7"/>
      <c r="C62" s="5"/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</row>
  </sheetData>
  <mergeCells count="1">
    <mergeCell ref="A1:C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C300C-23A7-426D-B40C-2C3082548288}">
  <dimension ref="A1:I46"/>
  <sheetViews>
    <sheetView workbookViewId="0">
      <selection activeCell="E9" sqref="E9"/>
    </sheetView>
  </sheetViews>
  <sheetFormatPr baseColWidth="10" defaultColWidth="10" defaultRowHeight="16" x14ac:dyDescent="0.2"/>
  <cols>
    <col min="1" max="1" width="9.1640625" style="131" customWidth="1"/>
    <col min="2" max="2" width="44.1640625" style="132" customWidth="1"/>
    <col min="3" max="3" width="11.6640625" style="133" customWidth="1"/>
    <col min="4" max="4" width="11.6640625" style="130" customWidth="1"/>
    <col min="5" max="16384" width="10" style="128"/>
  </cols>
  <sheetData>
    <row r="1" spans="1:9" s="121" customFormat="1" ht="36" customHeight="1" thickBot="1" x14ac:dyDescent="0.2">
      <c r="A1" s="278" t="s">
        <v>158</v>
      </c>
      <c r="B1" s="279"/>
      <c r="C1" s="279"/>
      <c r="D1" s="280"/>
    </row>
    <row r="2" spans="1:9" s="125" customFormat="1" ht="35.5" customHeight="1" x14ac:dyDescent="0.15">
      <c r="A2" s="169" t="s">
        <v>118</v>
      </c>
      <c r="B2" s="170" t="s">
        <v>119</v>
      </c>
      <c r="C2" s="171" t="s">
        <v>130</v>
      </c>
      <c r="D2" s="172" t="s">
        <v>131</v>
      </c>
      <c r="E2" s="122"/>
      <c r="F2" s="123"/>
      <c r="G2" s="119"/>
      <c r="H2" s="119"/>
      <c r="I2" s="124"/>
    </row>
    <row r="3" spans="1:9" s="124" customFormat="1" ht="14" x14ac:dyDescent="0.15">
      <c r="A3" s="150">
        <v>40200</v>
      </c>
      <c r="B3" s="151" t="s">
        <v>159</v>
      </c>
      <c r="C3" s="113">
        <v>14818.49</v>
      </c>
      <c r="D3" s="114">
        <v>14539.78</v>
      </c>
      <c r="E3" s="122"/>
      <c r="F3" s="123"/>
      <c r="G3" s="120"/>
      <c r="H3" s="120"/>
    </row>
    <row r="4" spans="1:9" s="124" customFormat="1" ht="14" x14ac:dyDescent="0.15">
      <c r="A4" s="150">
        <v>40300</v>
      </c>
      <c r="B4" s="151" t="s">
        <v>160</v>
      </c>
      <c r="C4" s="173">
        <v>43783.519999999997</v>
      </c>
      <c r="D4" s="139">
        <v>33865.85</v>
      </c>
      <c r="E4" s="122"/>
      <c r="F4" s="123"/>
      <c r="G4" s="120"/>
      <c r="H4" s="120"/>
    </row>
    <row r="5" spans="1:9" s="124" customFormat="1" ht="27" customHeight="1" thickBot="1" x14ac:dyDescent="0.2">
      <c r="A5" s="152"/>
      <c r="B5" s="153" t="s">
        <v>129</v>
      </c>
      <c r="C5" s="154">
        <f>SUM(C3:C4)</f>
        <v>58602.009999999995</v>
      </c>
      <c r="D5" s="155">
        <f>SUM(D3:D4)</f>
        <v>48405.63</v>
      </c>
    </row>
    <row r="6" spans="1:9" s="124" customFormat="1" ht="14" x14ac:dyDescent="0.15">
      <c r="A6" s="127"/>
      <c r="B6" s="126"/>
      <c r="C6" s="122"/>
      <c r="D6" s="123"/>
    </row>
    <row r="7" spans="1:9" s="123" customFormat="1" ht="14" x14ac:dyDescent="0.15">
      <c r="B7" s="174"/>
      <c r="D7" s="175"/>
    </row>
    <row r="8" spans="1:9" x14ac:dyDescent="0.2">
      <c r="A8" s="128"/>
      <c r="B8" s="129"/>
      <c r="C8" s="128"/>
    </row>
    <row r="9" spans="1:9" x14ac:dyDescent="0.2">
      <c r="A9" s="128"/>
      <c r="B9" s="129"/>
      <c r="C9" s="128"/>
    </row>
    <row r="10" spans="1:9" x14ac:dyDescent="0.2">
      <c r="A10" s="128"/>
      <c r="B10" s="129"/>
      <c r="C10" s="128"/>
    </row>
    <row r="11" spans="1:9" x14ac:dyDescent="0.2">
      <c r="A11" s="128"/>
      <c r="B11" s="129"/>
      <c r="C11" s="128"/>
    </row>
    <row r="12" spans="1:9" x14ac:dyDescent="0.2">
      <c r="A12" s="128"/>
      <c r="B12" s="129"/>
      <c r="C12" s="128"/>
    </row>
    <row r="13" spans="1:9" x14ac:dyDescent="0.2">
      <c r="A13" s="128"/>
      <c r="B13" s="129"/>
      <c r="C13" s="128"/>
    </row>
    <row r="14" spans="1:9" x14ac:dyDescent="0.2">
      <c r="A14" s="128"/>
      <c r="B14" s="129"/>
      <c r="C14" s="128"/>
    </row>
    <row r="15" spans="1:9" x14ac:dyDescent="0.2">
      <c r="A15" s="128"/>
      <c r="B15" s="129"/>
      <c r="C15" s="128"/>
    </row>
    <row r="16" spans="1:9" x14ac:dyDescent="0.2">
      <c r="A16" s="128"/>
      <c r="B16" s="129"/>
      <c r="C16" s="128"/>
    </row>
    <row r="17" spans="1:3" x14ac:dyDescent="0.2">
      <c r="A17" s="128"/>
      <c r="B17" s="129"/>
      <c r="C17" s="128"/>
    </row>
    <row r="18" spans="1:3" x14ac:dyDescent="0.2">
      <c r="A18" s="128"/>
      <c r="B18" s="129"/>
      <c r="C18" s="128"/>
    </row>
    <row r="19" spans="1:3" x14ac:dyDescent="0.2">
      <c r="A19" s="128"/>
      <c r="B19" s="129"/>
      <c r="C19" s="128"/>
    </row>
    <row r="20" spans="1:3" x14ac:dyDescent="0.2">
      <c r="A20" s="128"/>
      <c r="B20" s="129"/>
      <c r="C20" s="128"/>
    </row>
    <row r="21" spans="1:3" x14ac:dyDescent="0.2">
      <c r="A21" s="128"/>
      <c r="B21" s="129"/>
      <c r="C21" s="128"/>
    </row>
    <row r="22" spans="1:3" x14ac:dyDescent="0.2">
      <c r="A22" s="128"/>
      <c r="B22" s="129"/>
      <c r="C22" s="128"/>
    </row>
    <row r="23" spans="1:3" x14ac:dyDescent="0.2">
      <c r="A23" s="128"/>
      <c r="B23" s="129"/>
      <c r="C23" s="128"/>
    </row>
    <row r="24" spans="1:3" x14ac:dyDescent="0.2">
      <c r="A24" s="128"/>
      <c r="B24" s="129"/>
      <c r="C24" s="128"/>
    </row>
    <row r="25" spans="1:3" x14ac:dyDescent="0.2">
      <c r="A25" s="128"/>
      <c r="B25" s="129"/>
      <c r="C25" s="128"/>
    </row>
    <row r="26" spans="1:3" x14ac:dyDescent="0.2">
      <c r="A26" s="128"/>
      <c r="B26" s="129"/>
      <c r="C26" s="128"/>
    </row>
    <row r="27" spans="1:3" x14ac:dyDescent="0.2">
      <c r="A27" s="128"/>
      <c r="B27" s="129"/>
      <c r="C27" s="128"/>
    </row>
    <row r="28" spans="1:3" x14ac:dyDescent="0.2">
      <c r="A28" s="128"/>
      <c r="B28" s="129"/>
      <c r="C28" s="128"/>
    </row>
    <row r="29" spans="1:3" x14ac:dyDescent="0.2">
      <c r="A29" s="128"/>
      <c r="B29" s="129"/>
      <c r="C29" s="128"/>
    </row>
    <row r="30" spans="1:3" x14ac:dyDescent="0.2">
      <c r="A30" s="128"/>
      <c r="B30" s="129"/>
      <c r="C30" s="128"/>
    </row>
    <row r="31" spans="1:3" x14ac:dyDescent="0.2">
      <c r="A31" s="128"/>
      <c r="B31" s="129"/>
      <c r="C31" s="128"/>
    </row>
    <row r="32" spans="1:3" x14ac:dyDescent="0.2">
      <c r="A32" s="128"/>
      <c r="B32" s="129"/>
      <c r="C32" s="128"/>
    </row>
    <row r="33" spans="1:3" x14ac:dyDescent="0.2">
      <c r="A33" s="128"/>
      <c r="B33" s="129"/>
      <c r="C33" s="128"/>
    </row>
    <row r="34" spans="1:3" x14ac:dyDescent="0.2">
      <c r="A34" s="128"/>
      <c r="B34" s="129"/>
      <c r="C34" s="128"/>
    </row>
    <row r="35" spans="1:3" x14ac:dyDescent="0.2">
      <c r="A35" s="128"/>
      <c r="B35" s="129"/>
      <c r="C35" s="128"/>
    </row>
    <row r="36" spans="1:3" x14ac:dyDescent="0.2">
      <c r="A36" s="128"/>
      <c r="B36" s="129"/>
      <c r="C36" s="128"/>
    </row>
    <row r="37" spans="1:3" x14ac:dyDescent="0.2">
      <c r="A37" s="128"/>
      <c r="B37" s="129"/>
      <c r="C37" s="128"/>
    </row>
    <row r="38" spans="1:3" x14ac:dyDescent="0.2">
      <c r="A38" s="128"/>
      <c r="B38" s="129"/>
      <c r="C38" s="128"/>
    </row>
    <row r="39" spans="1:3" x14ac:dyDescent="0.2">
      <c r="A39" s="128"/>
      <c r="B39" s="129"/>
      <c r="C39" s="128"/>
    </row>
    <row r="40" spans="1:3" x14ac:dyDescent="0.2">
      <c r="A40" s="128"/>
      <c r="B40" s="129"/>
      <c r="C40" s="128"/>
    </row>
    <row r="41" spans="1:3" x14ac:dyDescent="0.2">
      <c r="A41" s="128"/>
      <c r="B41" s="129"/>
      <c r="C41" s="128"/>
    </row>
    <row r="42" spans="1:3" x14ac:dyDescent="0.2">
      <c r="A42" s="128"/>
      <c r="B42" s="129"/>
      <c r="C42" s="128"/>
    </row>
    <row r="43" spans="1:3" x14ac:dyDescent="0.2">
      <c r="A43" s="128"/>
      <c r="B43" s="129"/>
      <c r="C43" s="128"/>
    </row>
    <row r="44" spans="1:3" x14ac:dyDescent="0.2">
      <c r="A44" s="128"/>
      <c r="B44" s="129"/>
      <c r="C44" s="128"/>
    </row>
    <row r="45" spans="1:3" x14ac:dyDescent="0.2">
      <c r="A45" s="128"/>
      <c r="B45" s="129"/>
      <c r="C45" s="128"/>
    </row>
    <row r="46" spans="1:3" x14ac:dyDescent="0.2">
      <c r="A46" s="128"/>
      <c r="B46" s="129"/>
      <c r="C46" s="128"/>
    </row>
  </sheetData>
  <mergeCells count="1">
    <mergeCell ref="A1:D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7CFE-6266-41F2-B45F-62C237D5BAB6}">
  <dimension ref="A1:I31"/>
  <sheetViews>
    <sheetView workbookViewId="0">
      <selection activeCell="H10" sqref="H10"/>
    </sheetView>
  </sheetViews>
  <sheetFormatPr baseColWidth="10" defaultColWidth="10" defaultRowHeight="16" x14ac:dyDescent="0.2"/>
  <cols>
    <col min="1" max="1" width="9.1640625" style="131" customWidth="1"/>
    <col min="2" max="2" width="44.1640625" style="132" customWidth="1"/>
    <col min="3" max="3" width="11.6640625" style="133" customWidth="1"/>
    <col min="4" max="4" width="11.6640625" style="130" customWidth="1"/>
    <col min="5" max="16384" width="10" style="128"/>
  </cols>
  <sheetData>
    <row r="1" spans="1:9" s="156" customFormat="1" ht="36" customHeight="1" thickBot="1" x14ac:dyDescent="0.2">
      <c r="A1" s="275" t="s">
        <v>161</v>
      </c>
      <c r="B1" s="276"/>
      <c r="C1" s="276"/>
      <c r="D1" s="276"/>
    </row>
    <row r="2" spans="1:9" s="125" customFormat="1" ht="35.5" customHeight="1" thickBot="1" x14ac:dyDescent="0.2">
      <c r="A2" s="103" t="s">
        <v>118</v>
      </c>
      <c r="B2" s="157" t="s">
        <v>119</v>
      </c>
      <c r="C2" s="158" t="s">
        <v>120</v>
      </c>
      <c r="D2" s="159" t="s">
        <v>121</v>
      </c>
      <c r="E2" s="122"/>
      <c r="F2" s="123"/>
      <c r="G2" s="119"/>
      <c r="H2" s="119"/>
      <c r="I2" s="124"/>
    </row>
    <row r="3" spans="1:9" s="124" customFormat="1" ht="15" x14ac:dyDescent="0.15">
      <c r="A3" s="111">
        <v>40400</v>
      </c>
      <c r="B3" s="160" t="s">
        <v>162</v>
      </c>
      <c r="C3" s="161">
        <v>23378.16</v>
      </c>
      <c r="D3" s="136">
        <v>25191.8</v>
      </c>
      <c r="E3" s="122"/>
      <c r="F3" s="123"/>
      <c r="G3" s="120"/>
      <c r="H3" s="120"/>
    </row>
    <row r="4" spans="1:9" s="124" customFormat="1" ht="15" x14ac:dyDescent="0.15">
      <c r="A4" s="111">
        <v>40500</v>
      </c>
      <c r="B4" s="160" t="s">
        <v>163</v>
      </c>
      <c r="C4" s="162">
        <v>15210.41</v>
      </c>
      <c r="D4" s="113">
        <v>12976.17</v>
      </c>
      <c r="E4" s="122"/>
      <c r="F4" s="123"/>
      <c r="G4" s="120"/>
      <c r="H4" s="120"/>
    </row>
    <row r="5" spans="1:9" s="124" customFormat="1" ht="15" x14ac:dyDescent="0.15">
      <c r="A5" s="111">
        <v>40600</v>
      </c>
      <c r="B5" s="160" t="s">
        <v>164</v>
      </c>
      <c r="C5" s="162">
        <v>13327.6</v>
      </c>
      <c r="D5" s="113">
        <v>10027.719999999999</v>
      </c>
      <c r="E5" s="122"/>
      <c r="F5" s="123"/>
      <c r="G5" s="120"/>
      <c r="H5" s="120"/>
    </row>
    <row r="6" spans="1:9" s="124" customFormat="1" ht="15" x14ac:dyDescent="0.15">
      <c r="A6" s="111">
        <v>40700</v>
      </c>
      <c r="B6" s="160" t="s">
        <v>165</v>
      </c>
      <c r="C6" s="162">
        <v>36814.28</v>
      </c>
      <c r="D6" s="113">
        <v>19385.580000000002</v>
      </c>
      <c r="E6" s="122"/>
      <c r="F6" s="123"/>
      <c r="G6" s="120"/>
      <c r="H6" s="120"/>
    </row>
    <row r="7" spans="1:9" s="124" customFormat="1" ht="15" x14ac:dyDescent="0.15">
      <c r="A7" s="111">
        <v>40800</v>
      </c>
      <c r="B7" s="160" t="s">
        <v>166</v>
      </c>
      <c r="C7" s="162">
        <v>14373</v>
      </c>
      <c r="D7" s="113">
        <v>12970.86</v>
      </c>
      <c r="E7" s="122"/>
      <c r="F7" s="123"/>
      <c r="G7" s="120"/>
      <c r="H7" s="120"/>
    </row>
    <row r="8" spans="1:9" s="124" customFormat="1" ht="15" x14ac:dyDescent="0.15">
      <c r="A8" s="111">
        <v>40900</v>
      </c>
      <c r="B8" s="160" t="s">
        <v>167</v>
      </c>
      <c r="C8" s="162">
        <v>14371.5</v>
      </c>
      <c r="D8" s="113">
        <v>11529.31</v>
      </c>
      <c r="E8" s="122"/>
      <c r="F8" s="123"/>
      <c r="G8" s="120"/>
      <c r="H8" s="120"/>
    </row>
    <row r="9" spans="1:9" s="124" customFormat="1" ht="15" x14ac:dyDescent="0.15">
      <c r="A9" s="111">
        <v>41000</v>
      </c>
      <c r="B9" s="160" t="s">
        <v>168</v>
      </c>
      <c r="C9" s="162">
        <v>30005.61</v>
      </c>
      <c r="D9" s="113">
        <v>26769.23</v>
      </c>
      <c r="E9" s="122"/>
      <c r="F9" s="123"/>
      <c r="G9" s="120"/>
      <c r="H9" s="120"/>
    </row>
    <row r="10" spans="1:9" s="124" customFormat="1" ht="15" x14ac:dyDescent="0.15">
      <c r="A10" s="111">
        <v>41100</v>
      </c>
      <c r="B10" s="160" t="s">
        <v>169</v>
      </c>
      <c r="C10" s="162">
        <v>14390.465</v>
      </c>
      <c r="D10" s="113">
        <v>15946.93</v>
      </c>
      <c r="E10" s="122"/>
      <c r="F10" s="123"/>
      <c r="G10" s="120"/>
      <c r="H10" s="120"/>
    </row>
    <row r="11" spans="1:9" s="124" customFormat="1" ht="15" x14ac:dyDescent="0.15">
      <c r="A11" s="111">
        <v>41200</v>
      </c>
      <c r="B11" s="160" t="s">
        <v>170</v>
      </c>
      <c r="C11" s="162">
        <v>10490.1</v>
      </c>
      <c r="D11" s="113">
        <v>6825.43</v>
      </c>
      <c r="E11" s="122"/>
      <c r="F11" s="123"/>
      <c r="G11" s="120"/>
      <c r="H11" s="120"/>
    </row>
    <row r="12" spans="1:9" s="124" customFormat="1" ht="15" x14ac:dyDescent="0.15">
      <c r="A12" s="111">
        <v>41300</v>
      </c>
      <c r="B12" s="160" t="s">
        <v>171</v>
      </c>
      <c r="C12" s="162">
        <v>12374.48</v>
      </c>
      <c r="D12" s="113">
        <v>11892.45</v>
      </c>
      <c r="E12" s="122"/>
      <c r="F12" s="123"/>
      <c r="G12" s="120"/>
      <c r="H12" s="120"/>
    </row>
    <row r="13" spans="1:9" s="124" customFormat="1" ht="15" x14ac:dyDescent="0.15">
      <c r="A13" s="111">
        <v>41400</v>
      </c>
      <c r="B13" s="160" t="s">
        <v>172</v>
      </c>
      <c r="C13" s="162">
        <v>4576.37</v>
      </c>
      <c r="D13" s="113">
        <v>1376.72</v>
      </c>
      <c r="E13" s="122"/>
      <c r="F13" s="123"/>
      <c r="G13" s="120"/>
      <c r="H13" s="120"/>
    </row>
    <row r="14" spans="1:9" s="124" customFormat="1" ht="15" x14ac:dyDescent="0.15">
      <c r="A14" s="111">
        <v>41500</v>
      </c>
      <c r="B14" s="160" t="s">
        <v>173</v>
      </c>
      <c r="C14" s="162">
        <v>11320.06</v>
      </c>
      <c r="D14" s="113">
        <v>3872.84</v>
      </c>
      <c r="E14" s="122"/>
      <c r="F14" s="123"/>
      <c r="G14" s="120"/>
      <c r="H14" s="120"/>
    </row>
    <row r="15" spans="1:9" s="124" customFormat="1" ht="15" x14ac:dyDescent="0.15">
      <c r="A15" s="111">
        <v>41600</v>
      </c>
      <c r="B15" s="160" t="s">
        <v>174</v>
      </c>
      <c r="C15" s="162">
        <v>32601.21</v>
      </c>
      <c r="D15" s="113">
        <v>31371.85</v>
      </c>
      <c r="E15" s="122"/>
      <c r="F15" s="123"/>
      <c r="G15" s="120"/>
      <c r="H15" s="120"/>
    </row>
    <row r="16" spans="1:9" s="124" customFormat="1" ht="15" x14ac:dyDescent="0.15">
      <c r="A16" s="111">
        <v>41700</v>
      </c>
      <c r="B16" s="160" t="s">
        <v>175</v>
      </c>
      <c r="C16" s="162">
        <v>58579.39</v>
      </c>
      <c r="D16" s="113">
        <v>67146.509999999995</v>
      </c>
      <c r="E16" s="122"/>
      <c r="F16" s="123"/>
      <c r="G16" s="120"/>
      <c r="H16" s="120"/>
    </row>
    <row r="17" spans="1:8" s="124" customFormat="1" ht="14.5" customHeight="1" thickBot="1" x14ac:dyDescent="0.2">
      <c r="A17" s="111">
        <v>41800</v>
      </c>
      <c r="B17" s="160" t="s">
        <v>176</v>
      </c>
      <c r="C17" s="162">
        <v>13798.61</v>
      </c>
      <c r="D17" s="113">
        <v>10146.52</v>
      </c>
      <c r="E17" s="122"/>
      <c r="F17" s="123"/>
      <c r="G17" s="120"/>
      <c r="H17" s="120"/>
    </row>
    <row r="18" spans="1:8" s="124" customFormat="1" ht="27" customHeight="1" thickBot="1" x14ac:dyDescent="0.2">
      <c r="A18" s="115"/>
      <c r="B18" s="165" t="s">
        <v>129</v>
      </c>
      <c r="C18" s="166">
        <f>SUM(C3:C17)</f>
        <v>305611.245</v>
      </c>
      <c r="D18" s="166">
        <f>SUM(D3:D17)</f>
        <v>267429.92000000004</v>
      </c>
    </row>
    <row r="19" spans="1:8" s="124" customFormat="1" ht="14" x14ac:dyDescent="0.15">
      <c r="A19" s="127"/>
      <c r="B19" s="126"/>
      <c r="C19" s="122"/>
      <c r="D19" s="123"/>
    </row>
    <row r="20" spans="1:8" x14ac:dyDescent="0.2">
      <c r="A20" s="128"/>
      <c r="B20" s="129"/>
      <c r="C20" s="128"/>
    </row>
    <row r="21" spans="1:8" x14ac:dyDescent="0.2">
      <c r="A21" s="128"/>
      <c r="B21" s="129"/>
      <c r="C21" s="128"/>
    </row>
    <row r="22" spans="1:8" x14ac:dyDescent="0.2">
      <c r="A22" s="128"/>
      <c r="B22" s="129"/>
      <c r="C22" s="128"/>
    </row>
    <row r="23" spans="1:8" x14ac:dyDescent="0.2">
      <c r="A23" s="128"/>
      <c r="B23" s="129"/>
      <c r="C23" s="128"/>
    </row>
    <row r="24" spans="1:8" x14ac:dyDescent="0.2">
      <c r="A24" s="128"/>
      <c r="B24" s="129"/>
      <c r="C24" s="128"/>
    </row>
    <row r="25" spans="1:8" x14ac:dyDescent="0.2">
      <c r="A25" s="128"/>
      <c r="B25" s="129"/>
      <c r="C25" s="128"/>
    </row>
    <row r="26" spans="1:8" x14ac:dyDescent="0.2">
      <c r="A26" s="128"/>
      <c r="B26" s="129"/>
      <c r="C26" s="128"/>
    </row>
    <row r="27" spans="1:8" x14ac:dyDescent="0.2">
      <c r="A27" s="128"/>
      <c r="B27" s="129"/>
      <c r="C27" s="128"/>
    </row>
    <row r="28" spans="1:8" x14ac:dyDescent="0.2">
      <c r="A28" s="128"/>
      <c r="B28" s="129"/>
      <c r="C28" s="128"/>
    </row>
    <row r="29" spans="1:8" x14ac:dyDescent="0.2">
      <c r="A29" s="128"/>
      <c r="B29" s="129"/>
      <c r="C29" s="128"/>
    </row>
    <row r="30" spans="1:8" x14ac:dyDescent="0.2">
      <c r="A30" s="128"/>
      <c r="B30" s="129"/>
      <c r="C30" s="128"/>
    </row>
    <row r="31" spans="1:8" x14ac:dyDescent="0.2">
      <c r="A31" s="128"/>
      <c r="B31" s="129"/>
      <c r="C31" s="128"/>
    </row>
  </sheetData>
  <mergeCells count="1">
    <mergeCell ref="A1:D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527F-F35A-4502-8A15-871023DAA49A}">
  <dimension ref="A1:ACX62"/>
  <sheetViews>
    <sheetView workbookViewId="0">
      <selection activeCell="D35" sqref="D35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1.33203125" style="5" bestFit="1" customWidth="1"/>
    <col min="4" max="4" width="16.83203125" style="3" customWidth="1"/>
    <col min="5" max="16384" width="10.1640625" style="3"/>
  </cols>
  <sheetData>
    <row r="1" spans="1:4" ht="35.5" customHeight="1" thickBot="1" x14ac:dyDescent="0.2">
      <c r="A1" s="268" t="str">
        <f>"Die Grünen Salzburg - LANDESORGANISATION
Angaben für den Rechenschaftsbericht für das Jahr "&amp;Jahrakt</f>
        <v>Die Grünen Salzburg - LANDESORGANISATION
Angaben für den Rechenschaftsbericht für das Jahr 2023</v>
      </c>
      <c r="B1" s="269"/>
      <c r="C1" s="270"/>
    </row>
    <row r="2" spans="1:4" s="12" customFormat="1" ht="26.5" customHeight="1" thickBot="1" x14ac:dyDescent="0.2">
      <c r="A2" s="10" t="s">
        <v>2</v>
      </c>
      <c r="B2" s="65" t="s">
        <v>71</v>
      </c>
      <c r="C2" s="99" t="str">
        <f>"ERTRAG
" &amp;Jahrakt</f>
        <v>ERTRAG
2023</v>
      </c>
      <c r="D2" s="40"/>
    </row>
    <row r="3" spans="1:4" s="12" customFormat="1" ht="15" x14ac:dyDescent="0.15">
      <c r="A3" s="57" t="s">
        <v>3</v>
      </c>
      <c r="B3" s="58" t="s">
        <v>6</v>
      </c>
      <c r="C3" s="22">
        <v>536764.17000000004</v>
      </c>
      <c r="D3" s="19"/>
    </row>
    <row r="4" spans="1:4" s="12" customFormat="1" ht="15" x14ac:dyDescent="0.15">
      <c r="A4" s="20" t="s">
        <v>4</v>
      </c>
      <c r="B4" s="21" t="s">
        <v>0</v>
      </c>
      <c r="C4" s="22">
        <v>17892</v>
      </c>
      <c r="D4" s="19"/>
    </row>
    <row r="5" spans="1:4" s="12" customFormat="1" ht="15" x14ac:dyDescent="0.15">
      <c r="A5" s="20" t="s">
        <v>5</v>
      </c>
      <c r="B5" s="21" t="s">
        <v>26</v>
      </c>
      <c r="C5" s="22">
        <v>2389.5</v>
      </c>
      <c r="D5" s="19"/>
    </row>
    <row r="6" spans="1:4" s="12" customFormat="1" ht="30" x14ac:dyDescent="0.15">
      <c r="A6" s="20" t="s">
        <v>7</v>
      </c>
      <c r="B6" s="21" t="s">
        <v>27</v>
      </c>
      <c r="C6" s="22">
        <v>0</v>
      </c>
      <c r="D6" s="19"/>
    </row>
    <row r="7" spans="1:4" s="12" customFormat="1" ht="15.5" customHeight="1" x14ac:dyDescent="0.15">
      <c r="A7" s="20" t="s">
        <v>8</v>
      </c>
      <c r="B7" s="21" t="s">
        <v>19</v>
      </c>
      <c r="C7" s="22">
        <v>53400.84</v>
      </c>
      <c r="D7" s="19"/>
    </row>
    <row r="8" spans="1:4" s="12" customFormat="1" ht="15" x14ac:dyDescent="0.15">
      <c r="A8" s="20" t="s">
        <v>10</v>
      </c>
      <c r="B8" s="21" t="s">
        <v>9</v>
      </c>
      <c r="C8" s="22">
        <v>3600</v>
      </c>
      <c r="D8" s="19"/>
    </row>
    <row r="9" spans="1:4" s="12" customFormat="1" ht="15" x14ac:dyDescent="0.15">
      <c r="A9" s="20" t="s">
        <v>11</v>
      </c>
      <c r="B9" s="21" t="s">
        <v>61</v>
      </c>
      <c r="C9" s="22">
        <v>0</v>
      </c>
      <c r="D9" s="19"/>
    </row>
    <row r="10" spans="1:4" s="12" customFormat="1" ht="15" x14ac:dyDescent="0.15">
      <c r="A10" s="20" t="s">
        <v>12</v>
      </c>
      <c r="B10" s="21" t="s">
        <v>62</v>
      </c>
      <c r="C10" s="22">
        <v>39.65</v>
      </c>
      <c r="D10" s="19"/>
    </row>
    <row r="11" spans="1:4" s="12" customFormat="1" ht="45" x14ac:dyDescent="0.15">
      <c r="A11" s="20" t="s">
        <v>13</v>
      </c>
      <c r="B11" s="21" t="s">
        <v>18</v>
      </c>
      <c r="C11" s="22">
        <v>0</v>
      </c>
      <c r="D11" s="19"/>
    </row>
    <row r="12" spans="1:4" s="12" customFormat="1" ht="15" x14ac:dyDescent="0.15">
      <c r="A12" s="20" t="s">
        <v>14</v>
      </c>
      <c r="B12" s="21" t="s">
        <v>20</v>
      </c>
      <c r="C12" s="22">
        <v>360</v>
      </c>
      <c r="D12" s="19"/>
    </row>
    <row r="13" spans="1:4" s="12" customFormat="1" ht="15" x14ac:dyDescent="0.15">
      <c r="A13" s="20" t="s">
        <v>15</v>
      </c>
      <c r="B13" s="21" t="s">
        <v>21</v>
      </c>
      <c r="C13" s="22">
        <v>0</v>
      </c>
      <c r="D13" s="19"/>
    </row>
    <row r="14" spans="1:4" s="12" customFormat="1" ht="15" x14ac:dyDescent="0.15">
      <c r="A14" s="20" t="s">
        <v>16</v>
      </c>
      <c r="B14" s="21" t="s">
        <v>23</v>
      </c>
      <c r="C14" s="22">
        <v>0</v>
      </c>
      <c r="D14" s="19"/>
    </row>
    <row r="15" spans="1:4" s="12" customFormat="1" ht="15" x14ac:dyDescent="0.15">
      <c r="A15" s="20" t="s">
        <v>17</v>
      </c>
      <c r="B15" s="21" t="s">
        <v>22</v>
      </c>
      <c r="C15" s="22">
        <v>0</v>
      </c>
      <c r="D15" s="19"/>
    </row>
    <row r="16" spans="1:4" s="12" customFormat="1" ht="15" x14ac:dyDescent="0.15">
      <c r="A16" s="20" t="s">
        <v>65</v>
      </c>
      <c r="B16" s="21" t="s">
        <v>24</v>
      </c>
      <c r="C16" s="22">
        <v>0</v>
      </c>
    </row>
    <row r="17" spans="1:4" s="12" customFormat="1" ht="15" x14ac:dyDescent="0.15">
      <c r="A17" s="20" t="s">
        <v>66</v>
      </c>
      <c r="B17" s="21" t="s">
        <v>25</v>
      </c>
      <c r="C17" s="22">
        <v>78</v>
      </c>
    </row>
    <row r="18" spans="1:4" s="12" customFormat="1" ht="15" x14ac:dyDescent="0.15">
      <c r="A18" s="20" t="s">
        <v>28</v>
      </c>
      <c r="B18" s="21" t="s">
        <v>75</v>
      </c>
      <c r="C18" s="22">
        <v>7125.23</v>
      </c>
    </row>
    <row r="19" spans="1:4" s="12" customFormat="1" ht="15" x14ac:dyDescent="0.15">
      <c r="A19" s="20" t="s">
        <v>32</v>
      </c>
      <c r="B19" s="21" t="s">
        <v>31</v>
      </c>
      <c r="C19" s="22">
        <v>26443.759999999998</v>
      </c>
    </row>
    <row r="20" spans="1:4" s="12" customFormat="1" ht="15" x14ac:dyDescent="0.15">
      <c r="A20" s="20" t="s">
        <v>34</v>
      </c>
      <c r="B20" s="21" t="s">
        <v>33</v>
      </c>
      <c r="C20" s="22">
        <v>0</v>
      </c>
    </row>
    <row r="21" spans="1:4" s="12" customFormat="1" ht="15" x14ac:dyDescent="0.15">
      <c r="A21" s="20" t="s">
        <v>30</v>
      </c>
      <c r="B21" s="21" t="s">
        <v>29</v>
      </c>
      <c r="C21" s="22">
        <v>8558.86</v>
      </c>
    </row>
    <row r="22" spans="1:4" s="12" customFormat="1" thickBot="1" x14ac:dyDescent="0.2">
      <c r="A22" s="20" t="s">
        <v>36</v>
      </c>
      <c r="B22" s="21" t="s">
        <v>35</v>
      </c>
      <c r="C22" s="22">
        <v>2399.2199999999998</v>
      </c>
    </row>
    <row r="23" spans="1:4" s="33" customFormat="1" ht="27" customHeight="1" thickBot="1" x14ac:dyDescent="0.2">
      <c r="A23" s="100"/>
      <c r="B23" s="31" t="s">
        <v>114</v>
      </c>
      <c r="C23" s="32">
        <f>SUM(C3:C22)</f>
        <v>659051.23</v>
      </c>
    </row>
    <row r="24" spans="1:4" s="12" customFormat="1" ht="15" thickBot="1" x14ac:dyDescent="0.2">
      <c r="A24" s="34"/>
      <c r="B24" s="24"/>
      <c r="C24" s="23"/>
    </row>
    <row r="25" spans="1:4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40"/>
    </row>
    <row r="26" spans="1:4" s="12" customFormat="1" ht="15" x14ac:dyDescent="0.15">
      <c r="A26" s="57" t="s">
        <v>3</v>
      </c>
      <c r="B26" s="101" t="s">
        <v>37</v>
      </c>
      <c r="C26" s="22">
        <v>319455.33999999997</v>
      </c>
    </row>
    <row r="27" spans="1:4" s="12" customFormat="1" ht="15" x14ac:dyDescent="0.15">
      <c r="A27" s="20" t="s">
        <v>4</v>
      </c>
      <c r="B27" s="36" t="s">
        <v>39</v>
      </c>
      <c r="C27" s="22">
        <v>100243.99999999999</v>
      </c>
    </row>
    <row r="28" spans="1:4" s="12" customFormat="1" ht="15" x14ac:dyDescent="0.15">
      <c r="A28" s="20" t="s">
        <v>5</v>
      </c>
      <c r="B28" s="36" t="s">
        <v>46</v>
      </c>
      <c r="C28" s="22">
        <v>202726.42</v>
      </c>
    </row>
    <row r="29" spans="1:4" s="12" customFormat="1" ht="15" x14ac:dyDescent="0.15">
      <c r="A29" s="20" t="s">
        <v>7</v>
      </c>
      <c r="B29" s="36" t="s">
        <v>42</v>
      </c>
      <c r="C29" s="22">
        <v>80406.12</v>
      </c>
    </row>
    <row r="30" spans="1:4" s="12" customFormat="1" ht="15" x14ac:dyDescent="0.15">
      <c r="A30" s="20" t="s">
        <v>8</v>
      </c>
      <c r="B30" s="36" t="s">
        <v>45</v>
      </c>
      <c r="C30" s="22">
        <v>84463.26999999999</v>
      </c>
    </row>
    <row r="31" spans="1:4" s="12" customFormat="1" ht="15" x14ac:dyDescent="0.15">
      <c r="A31" s="20" t="s">
        <v>10</v>
      </c>
      <c r="B31" s="36" t="s">
        <v>44</v>
      </c>
      <c r="C31" s="22">
        <v>162733.15</v>
      </c>
    </row>
    <row r="32" spans="1:4" s="12" customFormat="1" ht="15" x14ac:dyDescent="0.15">
      <c r="A32" s="20" t="s">
        <v>11</v>
      </c>
      <c r="B32" s="36" t="s">
        <v>43</v>
      </c>
      <c r="C32" s="22">
        <v>66072.100000000006</v>
      </c>
    </row>
    <row r="33" spans="1:3" s="12" customFormat="1" ht="15" x14ac:dyDescent="0.15">
      <c r="A33" s="20" t="s">
        <v>12</v>
      </c>
      <c r="B33" s="36" t="s">
        <v>40</v>
      </c>
      <c r="C33" s="22">
        <v>10047.74</v>
      </c>
    </row>
    <row r="34" spans="1:3" s="12" customFormat="1" ht="15" x14ac:dyDescent="0.15">
      <c r="A34" s="20" t="s">
        <v>13</v>
      </c>
      <c r="B34" s="36" t="s">
        <v>47</v>
      </c>
      <c r="C34" s="22">
        <v>18363.829999999998</v>
      </c>
    </row>
    <row r="35" spans="1:3" s="12" customFormat="1" ht="15" x14ac:dyDescent="0.15">
      <c r="A35" s="20" t="s">
        <v>14</v>
      </c>
      <c r="B35" s="36" t="s">
        <v>1</v>
      </c>
      <c r="C35" s="22">
        <v>1703.26</v>
      </c>
    </row>
    <row r="36" spans="1:3" s="12" customFormat="1" ht="15" x14ac:dyDescent="0.15">
      <c r="A36" s="20" t="s">
        <v>15</v>
      </c>
      <c r="B36" s="36" t="s">
        <v>48</v>
      </c>
      <c r="C36" s="22">
        <v>5733.8</v>
      </c>
    </row>
    <row r="37" spans="1:3" s="12" customFormat="1" ht="15" x14ac:dyDescent="0.15">
      <c r="A37" s="20" t="s">
        <v>16</v>
      </c>
      <c r="B37" s="36" t="s">
        <v>64</v>
      </c>
      <c r="C37" s="22">
        <v>0</v>
      </c>
    </row>
    <row r="38" spans="1:3" s="12" customFormat="1" ht="15" x14ac:dyDescent="0.15">
      <c r="A38" s="20" t="s">
        <v>17</v>
      </c>
      <c r="B38" s="36" t="s">
        <v>41</v>
      </c>
      <c r="C38" s="22">
        <v>52.23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1263.3599999999999</v>
      </c>
    </row>
    <row r="41" spans="1:3" s="12" customFormat="1" ht="15" x14ac:dyDescent="0.15">
      <c r="A41" s="20" t="s">
        <v>67</v>
      </c>
      <c r="B41" s="36" t="s">
        <v>54</v>
      </c>
      <c r="C41" s="22">
        <v>7207.2899999999991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819.32</v>
      </c>
    </row>
    <row r="44" spans="1:3" s="12" customFormat="1" ht="30" x14ac:dyDescent="0.15">
      <c r="A44" s="20" t="s">
        <v>56</v>
      </c>
      <c r="B44" s="36" t="s">
        <v>55</v>
      </c>
      <c r="C44" s="22">
        <v>34093.759999999995</v>
      </c>
    </row>
    <row r="45" spans="1:3" s="12" customFormat="1" ht="30" x14ac:dyDescent="0.15">
      <c r="A45" s="20" t="s">
        <v>58</v>
      </c>
      <c r="B45" s="36" t="s">
        <v>57</v>
      </c>
      <c r="C45" s="22">
        <v>0</v>
      </c>
    </row>
    <row r="46" spans="1:3" s="12" customFormat="1" ht="30" x14ac:dyDescent="0.15">
      <c r="A46" s="20" t="s">
        <v>60</v>
      </c>
      <c r="B46" s="36" t="s">
        <v>59</v>
      </c>
      <c r="C46" s="22">
        <v>8558.86</v>
      </c>
    </row>
    <row r="47" spans="1:3" s="12" customFormat="1" ht="31" thickBot="1" x14ac:dyDescent="0.2">
      <c r="A47" s="20" t="s">
        <v>50</v>
      </c>
      <c r="B47" s="36" t="s">
        <v>49</v>
      </c>
      <c r="C47" s="22">
        <v>2441.04</v>
      </c>
    </row>
    <row r="48" spans="1:3" s="33" customFormat="1" ht="27" customHeight="1" thickBot="1" x14ac:dyDescent="0.2">
      <c r="A48" s="100"/>
      <c r="B48" s="31" t="s">
        <v>116</v>
      </c>
      <c r="C48" s="32">
        <f>SUM(C26:C47)</f>
        <v>1106384.8900000004</v>
      </c>
    </row>
    <row r="49" spans="1:778" s="12" customFormat="1" ht="14" x14ac:dyDescent="0.15">
      <c r="A49" s="38"/>
      <c r="B49" s="16"/>
      <c r="C49" s="39"/>
    </row>
    <row r="50" spans="1:778" s="102" customFormat="1" ht="14" x14ac:dyDescent="0.15">
      <c r="A50" s="18"/>
      <c r="B50" s="29"/>
      <c r="C50" s="23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</row>
    <row r="51" spans="1:778" s="102" customFormat="1" ht="14" x14ac:dyDescent="0.15">
      <c r="A51" s="18"/>
      <c r="B51" s="29"/>
      <c r="C51" s="23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</row>
    <row r="52" spans="1:778" s="102" customFormat="1" ht="14" x14ac:dyDescent="0.15">
      <c r="A52" s="18"/>
      <c r="B52" s="29"/>
      <c r="C52" s="23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</row>
    <row r="53" spans="1:778" s="102" customFormat="1" ht="14" x14ac:dyDescent="0.15">
      <c r="A53" s="18"/>
      <c r="B53" s="29"/>
      <c r="C53" s="23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</row>
    <row r="54" spans="1:778" s="102" customFormat="1" ht="14" x14ac:dyDescent="0.15">
      <c r="A54" s="18"/>
      <c r="B54" s="29"/>
      <c r="C54" s="23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</row>
    <row r="55" spans="1:778" s="8" customFormat="1" x14ac:dyDescent="0.15">
      <c r="A55" s="3"/>
      <c r="B55" s="7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</row>
    <row r="56" spans="1:778" s="8" customFormat="1" x14ac:dyDescent="0.15">
      <c r="A56" s="3"/>
      <c r="B56" s="7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</row>
    <row r="57" spans="1:778" s="8" customFormat="1" x14ac:dyDescent="0.15">
      <c r="A57" s="3"/>
      <c r="B57" s="7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</row>
    <row r="58" spans="1:778" s="8" customFormat="1" x14ac:dyDescent="0.15">
      <c r="A58" s="3"/>
      <c r="B58" s="7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</row>
    <row r="59" spans="1:778" s="8" customFormat="1" x14ac:dyDescent="0.15">
      <c r="A59" s="3"/>
      <c r="B59" s="7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</row>
    <row r="60" spans="1:778" s="8" customFormat="1" x14ac:dyDescent="0.15">
      <c r="A60" s="3"/>
      <c r="B60" s="7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</row>
    <row r="61" spans="1:778" s="8" customFormat="1" x14ac:dyDescent="0.15">
      <c r="A61" s="3"/>
      <c r="B61" s="7"/>
      <c r="C61" s="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</row>
    <row r="62" spans="1:778" s="8" customFormat="1" x14ac:dyDescent="0.15">
      <c r="A62" s="3"/>
      <c r="B62" s="7"/>
      <c r="C62" s="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</row>
  </sheetData>
  <mergeCells count="1">
    <mergeCell ref="A1:C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8770-ED73-4315-978F-A5BD2D2A976F}">
  <dimension ref="A1:ADB63"/>
  <sheetViews>
    <sheetView topLeftCell="A23" workbookViewId="0">
      <selection activeCell="C26" sqref="C26:C47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4.6640625" style="8" customWidth="1"/>
    <col min="5" max="5" width="14.6640625" style="4" customWidth="1"/>
    <col min="6" max="6" width="11.5" style="4" customWidth="1"/>
    <col min="7" max="7" width="11.5" style="3" customWidth="1"/>
    <col min="8" max="8" width="16.83203125" style="3" customWidth="1"/>
    <col min="9" max="16384" width="10.1640625" style="3"/>
  </cols>
  <sheetData>
    <row r="1" spans="1:8" ht="36" customHeight="1" thickBot="1" x14ac:dyDescent="0.2">
      <c r="A1" s="268" t="str">
        <f>"Die Grünen Salzburg - LANDESHAUPTSTADT Salzburg
Angaben für den Rechenschaftsbericht für das Jahr "&amp;Jahrakt</f>
        <v>Die Grünen Salzburg - LANDESHAUPTSTADT Salzburg
Angaben für den Rechenschaftsbericht für das Jahr 2023</v>
      </c>
      <c r="B1" s="269"/>
      <c r="C1" s="270"/>
      <c r="D1" s="3"/>
      <c r="E1" s="3"/>
      <c r="F1" s="3"/>
    </row>
    <row r="2" spans="1:8" s="12" customFormat="1" ht="26.5" customHeight="1" thickBot="1" x14ac:dyDescent="0.2">
      <c r="A2" s="10" t="s">
        <v>2</v>
      </c>
      <c r="B2" s="65" t="s">
        <v>71</v>
      </c>
      <c r="C2" s="99" t="str">
        <f>"ERTRAG
"&amp;Jahrakt</f>
        <v>ERTRAG
2023</v>
      </c>
      <c r="D2" s="24"/>
      <c r="E2" s="17"/>
      <c r="F2" s="18"/>
      <c r="G2" s="40"/>
      <c r="H2" s="40"/>
    </row>
    <row r="3" spans="1:8" s="12" customFormat="1" ht="15" x14ac:dyDescent="0.15">
      <c r="A3" s="57" t="s">
        <v>3</v>
      </c>
      <c r="B3" s="58" t="s">
        <v>6</v>
      </c>
      <c r="C3" s="176">
        <v>86600</v>
      </c>
      <c r="D3" s="16"/>
      <c r="E3" s="17"/>
      <c r="F3" s="18"/>
      <c r="G3" s="19"/>
      <c r="H3" s="19"/>
    </row>
    <row r="4" spans="1:8" s="12" customFormat="1" ht="15" x14ac:dyDescent="0.15">
      <c r="A4" s="20" t="s">
        <v>4</v>
      </c>
      <c r="B4" s="21" t="s">
        <v>0</v>
      </c>
      <c r="C4" s="176">
        <v>0</v>
      </c>
      <c r="D4" s="16"/>
      <c r="E4" s="17"/>
      <c r="F4" s="18"/>
      <c r="G4" s="19"/>
      <c r="H4" s="19"/>
    </row>
    <row r="5" spans="1:8" s="12" customFormat="1" ht="15" x14ac:dyDescent="0.15">
      <c r="A5" s="20" t="s">
        <v>5</v>
      </c>
      <c r="B5" s="21" t="s">
        <v>26</v>
      </c>
      <c r="C5" s="176">
        <v>0</v>
      </c>
      <c r="D5" s="16"/>
      <c r="E5" s="17"/>
      <c r="F5" s="18"/>
      <c r="G5" s="19"/>
      <c r="H5" s="19"/>
    </row>
    <row r="6" spans="1:8" s="12" customFormat="1" ht="30" x14ac:dyDescent="0.15">
      <c r="A6" s="20" t="s">
        <v>7</v>
      </c>
      <c r="B6" s="21" t="s">
        <v>27</v>
      </c>
      <c r="C6" s="176">
        <v>0</v>
      </c>
      <c r="D6" s="16"/>
      <c r="E6" s="23"/>
      <c r="F6" s="23"/>
      <c r="G6" s="19"/>
      <c r="H6" s="19"/>
    </row>
    <row r="7" spans="1:8" s="12" customFormat="1" ht="15.5" customHeight="1" x14ac:dyDescent="0.15">
      <c r="A7" s="20" t="s">
        <v>8</v>
      </c>
      <c r="B7" s="21" t="s">
        <v>19</v>
      </c>
      <c r="C7" s="176">
        <v>0</v>
      </c>
      <c r="D7" s="16"/>
      <c r="E7" s="17"/>
      <c r="F7" s="18"/>
      <c r="G7" s="19"/>
      <c r="H7" s="19"/>
    </row>
    <row r="8" spans="1:8" s="12" customFormat="1" ht="15" x14ac:dyDescent="0.15">
      <c r="A8" s="20" t="s">
        <v>10</v>
      </c>
      <c r="B8" s="21" t="s">
        <v>9</v>
      </c>
      <c r="C8" s="176">
        <v>0</v>
      </c>
      <c r="D8" s="24"/>
      <c r="E8" s="25"/>
      <c r="F8" s="18"/>
      <c r="G8" s="19"/>
      <c r="H8" s="19"/>
    </row>
    <row r="9" spans="1:8" s="12" customFormat="1" ht="15" x14ac:dyDescent="0.15">
      <c r="A9" s="20" t="s">
        <v>11</v>
      </c>
      <c r="B9" s="21" t="s">
        <v>61</v>
      </c>
      <c r="C9" s="176">
        <v>0</v>
      </c>
      <c r="D9" s="28"/>
      <c r="F9" s="18"/>
      <c r="G9" s="19"/>
      <c r="H9" s="19"/>
    </row>
    <row r="10" spans="1:8" s="12" customFormat="1" ht="15" x14ac:dyDescent="0.15">
      <c r="A10" s="20" t="s">
        <v>12</v>
      </c>
      <c r="B10" s="21" t="s">
        <v>62</v>
      </c>
      <c r="C10" s="176">
        <v>26.45</v>
      </c>
      <c r="D10" s="29"/>
      <c r="E10" s="18"/>
      <c r="F10" s="18"/>
      <c r="G10" s="19"/>
      <c r="H10" s="19"/>
    </row>
    <row r="11" spans="1:8" s="12" customFormat="1" ht="45" x14ac:dyDescent="0.15">
      <c r="A11" s="20" t="s">
        <v>13</v>
      </c>
      <c r="B11" s="21" t="s">
        <v>18</v>
      </c>
      <c r="C11" s="176">
        <v>0</v>
      </c>
      <c r="D11" s="29"/>
      <c r="E11" s="18"/>
      <c r="F11" s="18"/>
      <c r="G11" s="19"/>
      <c r="H11" s="19"/>
    </row>
    <row r="12" spans="1:8" s="12" customFormat="1" ht="15" x14ac:dyDescent="0.15">
      <c r="A12" s="20" t="s">
        <v>14</v>
      </c>
      <c r="B12" s="21" t="s">
        <v>20</v>
      </c>
      <c r="C12" s="176">
        <v>0</v>
      </c>
      <c r="D12" s="29"/>
      <c r="E12" s="18"/>
      <c r="F12" s="18"/>
      <c r="G12" s="19"/>
      <c r="H12" s="19"/>
    </row>
    <row r="13" spans="1:8" s="12" customFormat="1" ht="15" x14ac:dyDescent="0.15">
      <c r="A13" s="20" t="s">
        <v>15</v>
      </c>
      <c r="B13" s="21" t="s">
        <v>21</v>
      </c>
      <c r="C13" s="176">
        <v>0</v>
      </c>
      <c r="D13" s="29"/>
      <c r="E13" s="18"/>
      <c r="F13" s="18"/>
      <c r="G13" s="19"/>
      <c r="H13" s="19"/>
    </row>
    <row r="14" spans="1:8" s="12" customFormat="1" ht="15" x14ac:dyDescent="0.15">
      <c r="A14" s="20" t="s">
        <v>16</v>
      </c>
      <c r="B14" s="21" t="s">
        <v>23</v>
      </c>
      <c r="C14" s="176">
        <v>0</v>
      </c>
      <c r="D14" s="29"/>
      <c r="E14" s="18"/>
      <c r="F14" s="18"/>
      <c r="G14" s="19"/>
      <c r="H14" s="19"/>
    </row>
    <row r="15" spans="1:8" s="12" customFormat="1" ht="15" x14ac:dyDescent="0.15">
      <c r="A15" s="20" t="s">
        <v>17</v>
      </c>
      <c r="B15" s="21" t="s">
        <v>22</v>
      </c>
      <c r="C15" s="176">
        <v>0</v>
      </c>
      <c r="D15" s="29"/>
      <c r="E15" s="18"/>
      <c r="F15" s="18"/>
      <c r="G15" s="19"/>
      <c r="H15" s="19"/>
    </row>
    <row r="16" spans="1:8" s="12" customFormat="1" ht="15" x14ac:dyDescent="0.15">
      <c r="A16" s="20" t="s">
        <v>65</v>
      </c>
      <c r="B16" s="21" t="s">
        <v>24</v>
      </c>
      <c r="C16" s="176">
        <v>0</v>
      </c>
    </row>
    <row r="17" spans="1:8" s="12" customFormat="1" ht="15" x14ac:dyDescent="0.15">
      <c r="A17" s="20" t="s">
        <v>66</v>
      </c>
      <c r="B17" s="21" t="s">
        <v>25</v>
      </c>
      <c r="C17" s="176">
        <v>0</v>
      </c>
    </row>
    <row r="18" spans="1:8" s="12" customFormat="1" ht="15" x14ac:dyDescent="0.15">
      <c r="A18" s="20" t="s">
        <v>28</v>
      </c>
      <c r="B18" s="21" t="s">
        <v>75</v>
      </c>
      <c r="C18" s="176">
        <v>0</v>
      </c>
    </row>
    <row r="19" spans="1:8" s="12" customFormat="1" ht="15" x14ac:dyDescent="0.15">
      <c r="A19" s="20" t="s">
        <v>32</v>
      </c>
      <c r="B19" s="21" t="s">
        <v>31</v>
      </c>
      <c r="C19" s="176">
        <v>0</v>
      </c>
    </row>
    <row r="20" spans="1:8" s="12" customFormat="1" ht="15" x14ac:dyDescent="0.15">
      <c r="A20" s="20" t="s">
        <v>34</v>
      </c>
      <c r="B20" s="21" t="s">
        <v>33</v>
      </c>
      <c r="C20" s="176">
        <v>0</v>
      </c>
    </row>
    <row r="21" spans="1:8" s="12" customFormat="1" ht="15" x14ac:dyDescent="0.15">
      <c r="A21" s="20" t="s">
        <v>30</v>
      </c>
      <c r="B21" s="21" t="s">
        <v>29</v>
      </c>
      <c r="C21" s="176">
        <v>0</v>
      </c>
    </row>
    <row r="22" spans="1:8" s="12" customFormat="1" thickBot="1" x14ac:dyDescent="0.2">
      <c r="A22" s="20" t="s">
        <v>36</v>
      </c>
      <c r="B22" s="21" t="s">
        <v>35</v>
      </c>
      <c r="C22" s="176">
        <v>5592.55</v>
      </c>
    </row>
    <row r="23" spans="1:8" s="33" customFormat="1" ht="27" customHeight="1" thickBot="1" x14ac:dyDescent="0.2">
      <c r="A23" s="100"/>
      <c r="B23" s="31" t="s">
        <v>114</v>
      </c>
      <c r="C23" s="32">
        <f>SUM(C3:C22)</f>
        <v>92219</v>
      </c>
    </row>
    <row r="24" spans="1:8" s="12" customFormat="1" ht="15" thickBot="1" x14ac:dyDescent="0.2">
      <c r="A24" s="34"/>
      <c r="B24" s="24"/>
      <c r="C24" s="23"/>
    </row>
    <row r="25" spans="1:8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24"/>
      <c r="E25" s="17"/>
      <c r="F25" s="18"/>
      <c r="G25" s="40"/>
      <c r="H25" s="40"/>
    </row>
    <row r="26" spans="1:8" s="12" customFormat="1" ht="15" x14ac:dyDescent="0.15">
      <c r="A26" s="57" t="s">
        <v>3</v>
      </c>
      <c r="B26" s="101" t="s">
        <v>37</v>
      </c>
      <c r="C26" s="176">
        <v>0</v>
      </c>
    </row>
    <row r="27" spans="1:8" s="12" customFormat="1" ht="15" x14ac:dyDescent="0.15">
      <c r="A27" s="20" t="s">
        <v>4</v>
      </c>
      <c r="B27" s="36" t="s">
        <v>39</v>
      </c>
      <c r="C27" s="176">
        <v>2188.0100000000002</v>
      </c>
    </row>
    <row r="28" spans="1:8" s="12" customFormat="1" ht="15" x14ac:dyDescent="0.15">
      <c r="A28" s="20" t="s">
        <v>5</v>
      </c>
      <c r="B28" s="36" t="s">
        <v>46</v>
      </c>
      <c r="C28" s="176">
        <v>0</v>
      </c>
    </row>
    <row r="29" spans="1:8" s="12" customFormat="1" ht="15" x14ac:dyDescent="0.15">
      <c r="A29" s="20" t="s">
        <v>7</v>
      </c>
      <c r="B29" s="36" t="s">
        <v>42</v>
      </c>
      <c r="C29" s="176">
        <v>0</v>
      </c>
    </row>
    <row r="30" spans="1:8" s="12" customFormat="1" ht="15" x14ac:dyDescent="0.15">
      <c r="A30" s="20" t="s">
        <v>8</v>
      </c>
      <c r="B30" s="36" t="s">
        <v>45</v>
      </c>
      <c r="C30" s="176">
        <v>0</v>
      </c>
    </row>
    <row r="31" spans="1:8" s="12" customFormat="1" ht="15" x14ac:dyDescent="0.15">
      <c r="A31" s="20" t="s">
        <v>10</v>
      </c>
      <c r="B31" s="36" t="s">
        <v>44</v>
      </c>
      <c r="C31" s="176">
        <v>165470.64000000001</v>
      </c>
    </row>
    <row r="32" spans="1:8" s="12" customFormat="1" ht="15" x14ac:dyDescent="0.15">
      <c r="A32" s="20" t="s">
        <v>11</v>
      </c>
      <c r="B32" s="36" t="s">
        <v>43</v>
      </c>
      <c r="C32" s="176">
        <v>0</v>
      </c>
    </row>
    <row r="33" spans="1:3" s="12" customFormat="1" ht="15" x14ac:dyDescent="0.15">
      <c r="A33" s="20" t="s">
        <v>12</v>
      </c>
      <c r="B33" s="36" t="s">
        <v>40</v>
      </c>
      <c r="C33" s="176">
        <v>0</v>
      </c>
    </row>
    <row r="34" spans="1:3" s="12" customFormat="1" ht="15" x14ac:dyDescent="0.15">
      <c r="A34" s="20" t="s">
        <v>13</v>
      </c>
      <c r="B34" s="36" t="s">
        <v>47</v>
      </c>
      <c r="C34" s="176">
        <v>1140.1099999999999</v>
      </c>
    </row>
    <row r="35" spans="1:3" s="12" customFormat="1" ht="15" x14ac:dyDescent="0.15">
      <c r="A35" s="20" t="s">
        <v>14</v>
      </c>
      <c r="B35" s="36" t="s">
        <v>1</v>
      </c>
      <c r="C35" s="176">
        <v>0</v>
      </c>
    </row>
    <row r="36" spans="1:3" s="12" customFormat="1" ht="15" x14ac:dyDescent="0.15">
      <c r="A36" s="20" t="s">
        <v>15</v>
      </c>
      <c r="B36" s="36" t="s">
        <v>48</v>
      </c>
      <c r="C36" s="176">
        <v>0</v>
      </c>
    </row>
    <row r="37" spans="1:3" s="12" customFormat="1" ht="15" x14ac:dyDescent="0.15">
      <c r="A37" s="20" t="s">
        <v>16</v>
      </c>
      <c r="B37" s="36" t="s">
        <v>64</v>
      </c>
      <c r="C37" s="176">
        <v>0</v>
      </c>
    </row>
    <row r="38" spans="1:3" s="12" customFormat="1" ht="15" x14ac:dyDescent="0.15">
      <c r="A38" s="20" t="s">
        <v>17</v>
      </c>
      <c r="B38" s="36" t="s">
        <v>41</v>
      </c>
      <c r="C38" s="176">
        <v>0</v>
      </c>
    </row>
    <row r="39" spans="1:3" s="12" customFormat="1" ht="30" x14ac:dyDescent="0.15">
      <c r="A39" s="20" t="s">
        <v>65</v>
      </c>
      <c r="B39" s="36" t="s">
        <v>63</v>
      </c>
      <c r="C39" s="176">
        <v>0</v>
      </c>
    </row>
    <row r="40" spans="1:3" s="12" customFormat="1" ht="15" x14ac:dyDescent="0.15">
      <c r="A40" s="20" t="s">
        <v>66</v>
      </c>
      <c r="B40" s="36" t="s">
        <v>53</v>
      </c>
      <c r="C40" s="176">
        <v>0</v>
      </c>
    </row>
    <row r="41" spans="1:3" s="12" customFormat="1" ht="15" x14ac:dyDescent="0.15">
      <c r="A41" s="20" t="s">
        <v>67</v>
      </c>
      <c r="B41" s="36" t="s">
        <v>54</v>
      </c>
      <c r="C41" s="176">
        <v>0</v>
      </c>
    </row>
    <row r="42" spans="1:3" s="12" customFormat="1" ht="30" x14ac:dyDescent="0.15">
      <c r="A42" s="20" t="s">
        <v>68</v>
      </c>
      <c r="B42" s="36" t="s">
        <v>38</v>
      </c>
      <c r="C42" s="176">
        <v>0</v>
      </c>
    </row>
    <row r="43" spans="1:3" s="12" customFormat="1" ht="30" x14ac:dyDescent="0.15">
      <c r="A43" s="20" t="s">
        <v>52</v>
      </c>
      <c r="B43" s="36" t="s">
        <v>51</v>
      </c>
      <c r="C43" s="176">
        <v>0</v>
      </c>
    </row>
    <row r="44" spans="1:3" s="12" customFormat="1" ht="30" x14ac:dyDescent="0.15">
      <c r="A44" s="20" t="s">
        <v>56</v>
      </c>
      <c r="B44" s="36" t="s">
        <v>55</v>
      </c>
      <c r="C44" s="176">
        <v>0</v>
      </c>
    </row>
    <row r="45" spans="1:3" s="12" customFormat="1" ht="30" x14ac:dyDescent="0.15">
      <c r="A45" s="20" t="s">
        <v>58</v>
      </c>
      <c r="B45" s="36" t="s">
        <v>57</v>
      </c>
      <c r="C45" s="176">
        <v>0</v>
      </c>
    </row>
    <row r="46" spans="1:3" s="12" customFormat="1" ht="30" x14ac:dyDescent="0.15">
      <c r="A46" s="20" t="s">
        <v>60</v>
      </c>
      <c r="B46" s="36" t="s">
        <v>59</v>
      </c>
      <c r="C46" s="176">
        <v>0</v>
      </c>
    </row>
    <row r="47" spans="1:3" s="12" customFormat="1" ht="31" thickBot="1" x14ac:dyDescent="0.2">
      <c r="A47" s="20" t="s">
        <v>50</v>
      </c>
      <c r="B47" s="36" t="s">
        <v>49</v>
      </c>
      <c r="C47" s="176">
        <v>5766.93</v>
      </c>
    </row>
    <row r="48" spans="1:3" s="33" customFormat="1" ht="27" customHeight="1" thickBot="1" x14ac:dyDescent="0.2">
      <c r="A48" s="100"/>
      <c r="B48" s="31" t="s">
        <v>116</v>
      </c>
      <c r="C48" s="32">
        <f>SUM(C26:C47)</f>
        <v>174565.69</v>
      </c>
    </row>
    <row r="49" spans="1:782" s="12" customFormat="1" ht="14" x14ac:dyDescent="0.15">
      <c r="A49" s="38"/>
      <c r="B49" s="16"/>
      <c r="C49" s="39"/>
      <c r="D49" s="18"/>
      <c r="E49" s="40"/>
      <c r="F49" s="40"/>
    </row>
    <row r="50" spans="1:782" s="102" customFormat="1" ht="14" x14ac:dyDescent="0.15">
      <c r="A50" s="18"/>
      <c r="B50" s="29"/>
      <c r="C50" s="23"/>
      <c r="E50" s="19"/>
      <c r="F50" s="19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</row>
    <row r="51" spans="1:782" s="102" customFormat="1" ht="14" x14ac:dyDescent="0.15">
      <c r="A51" s="18"/>
      <c r="B51" s="29"/>
      <c r="C51" s="23"/>
      <c r="E51" s="19"/>
      <c r="F51" s="19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</row>
    <row r="52" spans="1:782" s="102" customFormat="1" ht="14" x14ac:dyDescent="0.15">
      <c r="A52" s="18"/>
      <c r="B52" s="29"/>
      <c r="C52" s="23"/>
      <c r="E52" s="19"/>
      <c r="F52" s="19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</row>
    <row r="53" spans="1:782" s="102" customFormat="1" ht="14" x14ac:dyDescent="0.15">
      <c r="A53" s="18"/>
      <c r="B53" s="29"/>
      <c r="C53" s="23"/>
      <c r="E53" s="19"/>
      <c r="F53" s="19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</row>
    <row r="54" spans="1:782" s="102" customFormat="1" ht="14" x14ac:dyDescent="0.15">
      <c r="A54" s="18"/>
      <c r="B54" s="29"/>
      <c r="C54" s="23"/>
      <c r="E54" s="19"/>
      <c r="F54" s="19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</row>
    <row r="55" spans="1:782" s="102" customFormat="1" ht="14" x14ac:dyDescent="0.15">
      <c r="A55" s="18"/>
      <c r="B55" s="29"/>
      <c r="C55" s="23"/>
      <c r="E55" s="19"/>
      <c r="F55" s="19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</row>
    <row r="56" spans="1:782" s="102" customFormat="1" ht="14" x14ac:dyDescent="0.15">
      <c r="A56" s="18"/>
      <c r="B56" s="29"/>
      <c r="C56" s="23"/>
      <c r="E56" s="19"/>
      <c r="F56" s="19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  <c r="ADB56" s="18"/>
    </row>
    <row r="57" spans="1:782" s="8" customFormat="1" x14ac:dyDescent="0.15">
      <c r="A57" s="3"/>
      <c r="B57" s="7"/>
      <c r="C57" s="5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</row>
    <row r="58" spans="1:782" s="8" customFormat="1" x14ac:dyDescent="0.15">
      <c r="A58" s="3"/>
      <c r="B58" s="7"/>
      <c r="C58" s="5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</row>
    <row r="59" spans="1:782" s="8" customFormat="1" x14ac:dyDescent="0.15">
      <c r="A59" s="3"/>
      <c r="B59" s="7"/>
      <c r="C59" s="5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</row>
    <row r="60" spans="1:782" s="8" customFormat="1" x14ac:dyDescent="0.15">
      <c r="A60" s="3"/>
      <c r="B60" s="7"/>
      <c r="C60" s="5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</row>
    <row r="61" spans="1:782" s="8" customFormat="1" x14ac:dyDescent="0.15">
      <c r="A61" s="3"/>
      <c r="B61" s="7"/>
      <c r="C61" s="5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</row>
    <row r="62" spans="1:782" s="8" customFormat="1" x14ac:dyDescent="0.15">
      <c r="A62" s="3"/>
      <c r="B62" s="7"/>
      <c r="C62" s="5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</row>
    <row r="63" spans="1:782" s="8" customFormat="1" x14ac:dyDescent="0.15">
      <c r="A63" s="3"/>
      <c r="B63" s="7"/>
      <c r="C63" s="5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</row>
  </sheetData>
  <mergeCells count="1">
    <mergeCell ref="A1:C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4893-4FEB-4DA2-A956-A24A7118ED34}">
  <dimension ref="A1:H21"/>
  <sheetViews>
    <sheetView workbookViewId="0">
      <selection activeCell="E17" sqref="E17"/>
    </sheetView>
  </sheetViews>
  <sheetFormatPr baseColWidth="10" defaultColWidth="10" defaultRowHeight="16" x14ac:dyDescent="0.2"/>
  <cols>
    <col min="1" max="1" width="9.1640625" style="131" customWidth="1"/>
    <col min="2" max="2" width="44.1640625" style="132" customWidth="1"/>
    <col min="3" max="3" width="11.83203125" style="133" customWidth="1"/>
    <col min="4" max="4" width="11.83203125" style="130" customWidth="1"/>
    <col min="5" max="16384" width="10" style="128"/>
  </cols>
  <sheetData>
    <row r="1" spans="1:8" s="156" customFormat="1" ht="36" customHeight="1" thickBot="1" x14ac:dyDescent="0.2">
      <c r="A1" s="278" t="s">
        <v>177</v>
      </c>
      <c r="B1" s="279"/>
      <c r="C1" s="279"/>
      <c r="D1" s="280"/>
    </row>
    <row r="2" spans="1:8" s="125" customFormat="1" ht="35.5" customHeight="1" x14ac:dyDescent="0.15">
      <c r="A2" s="169" t="s">
        <v>118</v>
      </c>
      <c r="B2" s="170" t="s">
        <v>119</v>
      </c>
      <c r="C2" s="171" t="s">
        <v>120</v>
      </c>
      <c r="D2" s="172" t="s">
        <v>121</v>
      </c>
      <c r="E2" s="123"/>
      <c r="F2" s="119"/>
      <c r="G2" s="119"/>
      <c r="H2" s="124"/>
    </row>
    <row r="3" spans="1:8" s="124" customFormat="1" ht="15" x14ac:dyDescent="0.15">
      <c r="A3" s="111">
        <v>50200</v>
      </c>
      <c r="B3" s="112" t="s">
        <v>178</v>
      </c>
      <c r="C3" s="113">
        <v>0</v>
      </c>
      <c r="D3" s="114">
        <v>0</v>
      </c>
      <c r="E3" s="123"/>
      <c r="F3" s="120"/>
      <c r="G3" s="120"/>
    </row>
    <row r="4" spans="1:8" s="124" customFormat="1" ht="15" x14ac:dyDescent="0.15">
      <c r="A4" s="111">
        <v>50300</v>
      </c>
      <c r="B4" s="112" t="s">
        <v>179</v>
      </c>
      <c r="C4" s="113">
        <v>0</v>
      </c>
      <c r="D4" s="114">
        <v>0</v>
      </c>
      <c r="E4" s="123"/>
      <c r="F4" s="120"/>
      <c r="G4" s="120"/>
    </row>
    <row r="5" spans="1:8" s="124" customFormat="1" ht="15" x14ac:dyDescent="0.15">
      <c r="A5" s="111">
        <v>50400</v>
      </c>
      <c r="B5" s="112" t="s">
        <v>180</v>
      </c>
      <c r="C5" s="113">
        <v>0</v>
      </c>
      <c r="D5" s="114">
        <v>0</v>
      </c>
      <c r="E5" s="123"/>
      <c r="F5" s="120"/>
      <c r="G5" s="120"/>
    </row>
    <row r="6" spans="1:8" s="124" customFormat="1" ht="15" x14ac:dyDescent="0.15">
      <c r="A6" s="111">
        <v>50500</v>
      </c>
      <c r="B6" s="112" t="s">
        <v>181</v>
      </c>
      <c r="C6" s="113">
        <v>0</v>
      </c>
      <c r="D6" s="114">
        <v>0</v>
      </c>
      <c r="E6" s="123"/>
      <c r="F6" s="120"/>
      <c r="G6" s="120"/>
    </row>
    <row r="7" spans="1:8" s="124" customFormat="1" ht="15" x14ac:dyDescent="0.15">
      <c r="A7" s="111">
        <v>50600</v>
      </c>
      <c r="B7" s="112" t="s">
        <v>182</v>
      </c>
      <c r="C7" s="113">
        <v>0</v>
      </c>
      <c r="D7" s="114">
        <v>0</v>
      </c>
      <c r="E7" s="123"/>
      <c r="F7" s="120"/>
      <c r="G7" s="120"/>
    </row>
    <row r="8" spans="1:8" s="124" customFormat="1" ht="27" customHeight="1" thickBot="1" x14ac:dyDescent="0.2">
      <c r="A8" s="152"/>
      <c r="B8" s="153" t="s">
        <v>129</v>
      </c>
      <c r="C8" s="154">
        <f>SUM(C3:C7)</f>
        <v>0</v>
      </c>
      <c r="D8" s="155">
        <f>SUM(D3:D7)</f>
        <v>0</v>
      </c>
    </row>
    <row r="9" spans="1:8" s="124" customFormat="1" ht="14" x14ac:dyDescent="0.15">
      <c r="A9" s="127"/>
      <c r="B9" s="126"/>
      <c r="C9" s="122"/>
      <c r="D9" s="123"/>
    </row>
    <row r="10" spans="1:8" s="123" customFormat="1" ht="14" x14ac:dyDescent="0.15">
      <c r="B10" s="174"/>
      <c r="D10" s="175"/>
    </row>
    <row r="11" spans="1:8" s="123" customFormat="1" ht="14" x14ac:dyDescent="0.15">
      <c r="B11" s="174"/>
      <c r="D11" s="175"/>
    </row>
    <row r="12" spans="1:8" s="123" customFormat="1" ht="14" x14ac:dyDescent="0.15">
      <c r="B12" s="174"/>
      <c r="D12" s="175"/>
    </row>
    <row r="13" spans="1:8" s="123" customFormat="1" ht="14" x14ac:dyDescent="0.15">
      <c r="B13" s="174"/>
      <c r="D13" s="175"/>
    </row>
    <row r="14" spans="1:8" x14ac:dyDescent="0.2">
      <c r="A14" s="128"/>
      <c r="B14" s="129"/>
      <c r="C14" s="128"/>
    </row>
    <row r="15" spans="1:8" x14ac:dyDescent="0.2">
      <c r="A15" s="128"/>
      <c r="B15" s="129"/>
      <c r="C15" s="128"/>
    </row>
    <row r="16" spans="1:8" x14ac:dyDescent="0.2">
      <c r="A16" s="128"/>
      <c r="B16" s="129"/>
      <c r="C16" s="128"/>
    </row>
    <row r="17" spans="1:3" x14ac:dyDescent="0.2">
      <c r="A17" s="128"/>
      <c r="B17" s="129"/>
      <c r="C17" s="128"/>
    </row>
    <row r="18" spans="1:3" x14ac:dyDescent="0.2">
      <c r="A18" s="128"/>
      <c r="B18" s="129"/>
      <c r="C18" s="128"/>
    </row>
    <row r="19" spans="1:3" x14ac:dyDescent="0.2">
      <c r="A19" s="128"/>
      <c r="B19" s="129"/>
      <c r="C19" s="128"/>
    </row>
    <row r="20" spans="1:3" x14ac:dyDescent="0.2">
      <c r="A20" s="128"/>
      <c r="B20" s="129"/>
      <c r="C20" s="128"/>
    </row>
    <row r="21" spans="1:3" x14ac:dyDescent="0.2">
      <c r="A21" s="128"/>
      <c r="B21" s="129"/>
      <c r="C21" s="128"/>
    </row>
  </sheetData>
  <mergeCells count="1">
    <mergeCell ref="A1:D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02EA-8F62-4FE7-B0C7-6DBD10AA7706}">
  <dimension ref="A1:ADA63"/>
  <sheetViews>
    <sheetView workbookViewId="0">
      <selection activeCell="F11" sqref="F11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1.33203125" style="5" bestFit="1" customWidth="1"/>
    <col min="4" max="4" width="14.6640625" style="4" customWidth="1"/>
    <col min="5" max="5" width="11.33203125" style="4" customWidth="1"/>
    <col min="6" max="6" width="11.33203125" style="3" customWidth="1"/>
    <col min="7" max="7" width="16.83203125" style="3" customWidth="1"/>
    <col min="8" max="16384" width="10.1640625" style="3"/>
  </cols>
  <sheetData>
    <row r="1" spans="1:20" s="1" customFormat="1" ht="35.5" customHeight="1" thickBot="1" x14ac:dyDescent="0.2">
      <c r="A1" s="268" t="str">
        <f>"Die Grünen Steiermark - LANDESORGANISATION
Angaben für den Rechenschaftsbericht für das Jahr "&amp;Jahrakt</f>
        <v>Die Grünen Steiermark - LANDESORGANISATION
Angaben für den Rechenschaftsbericht für das Jahr 2023</v>
      </c>
      <c r="B1" s="269"/>
      <c r="C1" s="270"/>
    </row>
    <row r="2" spans="1:20" s="12" customFormat="1" ht="26.5" customHeight="1" thickBot="1" x14ac:dyDescent="0.2">
      <c r="A2" s="10" t="s">
        <v>2</v>
      </c>
      <c r="B2" s="65" t="s">
        <v>71</v>
      </c>
      <c r="C2" s="99" t="str">
        <f>"ERTRAG
" &amp;Jahrakt</f>
        <v>ERTRAG
2023</v>
      </c>
      <c r="D2" s="17"/>
      <c r="E2" s="18"/>
      <c r="F2" s="40"/>
      <c r="G2" s="40"/>
    </row>
    <row r="3" spans="1:20" s="12" customFormat="1" ht="15" x14ac:dyDescent="0.15">
      <c r="A3" s="57" t="s">
        <v>3</v>
      </c>
      <c r="B3" s="58" t="s">
        <v>6</v>
      </c>
      <c r="C3" s="22">
        <v>2388496.39</v>
      </c>
      <c r="D3" s="17"/>
      <c r="E3" s="18"/>
      <c r="F3" s="19"/>
      <c r="G3" s="19"/>
    </row>
    <row r="4" spans="1:20" s="12" customFormat="1" ht="15" x14ac:dyDescent="0.15">
      <c r="A4" s="20" t="s">
        <v>4</v>
      </c>
      <c r="B4" s="21" t="s">
        <v>0</v>
      </c>
      <c r="C4" s="22">
        <v>9025</v>
      </c>
      <c r="D4" s="17"/>
      <c r="E4" s="18"/>
      <c r="F4" s="19"/>
      <c r="G4" s="19"/>
    </row>
    <row r="5" spans="1:20" s="12" customFormat="1" ht="15" x14ac:dyDescent="0.15">
      <c r="A5" s="20" t="s">
        <v>5</v>
      </c>
      <c r="B5" s="21" t="s">
        <v>26</v>
      </c>
      <c r="C5" s="22">
        <v>61883.91</v>
      </c>
      <c r="D5" s="284"/>
      <c r="E5" s="284"/>
      <c r="F5" s="284"/>
      <c r="G5" s="284"/>
      <c r="H5" s="284"/>
      <c r="I5" s="284"/>
      <c r="J5" s="284"/>
      <c r="K5" s="284"/>
      <c r="L5" s="284"/>
    </row>
    <row r="6" spans="1:20" s="12" customFormat="1" ht="30" x14ac:dyDescent="0.15">
      <c r="A6" s="20" t="s">
        <v>7</v>
      </c>
      <c r="B6" s="21" t="s">
        <v>27</v>
      </c>
      <c r="C6" s="22">
        <v>3754.65</v>
      </c>
      <c r="D6" s="23"/>
      <c r="E6" s="23"/>
      <c r="F6" s="19"/>
      <c r="G6" s="19"/>
    </row>
    <row r="7" spans="1:20" s="12" customFormat="1" ht="15.5" customHeight="1" x14ac:dyDescent="0.15">
      <c r="A7" s="20" t="s">
        <v>8</v>
      </c>
      <c r="B7" s="21" t="s">
        <v>19</v>
      </c>
      <c r="C7" s="22">
        <v>0</v>
      </c>
      <c r="D7" s="17"/>
      <c r="E7" s="18"/>
      <c r="F7" s="19"/>
      <c r="G7" s="19"/>
    </row>
    <row r="8" spans="1:20" s="12" customFormat="1" ht="15" x14ac:dyDescent="0.15">
      <c r="A8" s="20" t="s">
        <v>10</v>
      </c>
      <c r="B8" s="21" t="s">
        <v>9</v>
      </c>
      <c r="C8" s="22">
        <v>0</v>
      </c>
      <c r="D8" s="25"/>
      <c r="E8" s="18"/>
      <c r="F8" s="19"/>
      <c r="G8" s="19"/>
    </row>
    <row r="9" spans="1:20" s="12" customFormat="1" ht="15" x14ac:dyDescent="0.15">
      <c r="A9" s="20" t="s">
        <v>11</v>
      </c>
      <c r="B9" s="21" t="s">
        <v>61</v>
      </c>
      <c r="C9" s="22">
        <v>0</v>
      </c>
      <c r="E9" s="18"/>
      <c r="F9" s="19"/>
      <c r="G9" s="19"/>
    </row>
    <row r="10" spans="1:20" s="12" customFormat="1" ht="15" x14ac:dyDescent="0.15">
      <c r="A10" s="20" t="s">
        <v>12</v>
      </c>
      <c r="B10" s="21" t="s">
        <v>62</v>
      </c>
      <c r="C10" s="22">
        <v>17232.64</v>
      </c>
      <c r="D10" s="18"/>
      <c r="E10" s="18"/>
      <c r="F10" s="19"/>
      <c r="G10" s="19"/>
    </row>
    <row r="11" spans="1:20" s="12" customFormat="1" ht="45" x14ac:dyDescent="0.15">
      <c r="A11" s="20" t="s">
        <v>13</v>
      </c>
      <c r="B11" s="21" t="s">
        <v>18</v>
      </c>
      <c r="C11" s="22">
        <v>315.43</v>
      </c>
      <c r="D11" s="18"/>
      <c r="E11" s="18"/>
      <c r="F11" s="19"/>
      <c r="G11" s="19"/>
    </row>
    <row r="12" spans="1:20" s="12" customFormat="1" ht="15" x14ac:dyDescent="0.15">
      <c r="A12" s="20" t="s">
        <v>14</v>
      </c>
      <c r="B12" s="21" t="s">
        <v>20</v>
      </c>
      <c r="C12" s="22">
        <v>1130</v>
      </c>
      <c r="D12" s="18"/>
      <c r="E12" s="18"/>
      <c r="F12" s="19"/>
      <c r="G12" s="19"/>
    </row>
    <row r="13" spans="1:20" s="12" customFormat="1" ht="15" x14ac:dyDescent="0.15">
      <c r="A13" s="20" t="s">
        <v>15</v>
      </c>
      <c r="B13" s="21" t="s">
        <v>21</v>
      </c>
      <c r="C13" s="22">
        <v>0</v>
      </c>
      <c r="D13" s="18"/>
      <c r="E13" s="18"/>
      <c r="F13" s="19"/>
      <c r="G13" s="19"/>
    </row>
    <row r="14" spans="1:20" s="12" customFormat="1" ht="15" x14ac:dyDescent="0.15">
      <c r="A14" s="20" t="s">
        <v>16</v>
      </c>
      <c r="B14" s="21" t="s">
        <v>23</v>
      </c>
      <c r="C14" s="22">
        <v>0</v>
      </c>
      <c r="D14" s="18"/>
      <c r="E14" s="18"/>
      <c r="F14" s="19"/>
      <c r="G14" s="19"/>
    </row>
    <row r="15" spans="1:20" s="12" customFormat="1" ht="15" x14ac:dyDescent="0.15">
      <c r="A15" s="20" t="s">
        <v>17</v>
      </c>
      <c r="B15" s="21" t="s">
        <v>22</v>
      </c>
      <c r="C15" s="22">
        <v>0</v>
      </c>
      <c r="D15" s="18"/>
      <c r="E15" s="18"/>
      <c r="F15" s="19"/>
      <c r="G15" s="19"/>
    </row>
    <row r="16" spans="1:20" s="12" customFormat="1" ht="31.5" customHeight="1" x14ac:dyDescent="0.15">
      <c r="A16" s="20" t="s">
        <v>65</v>
      </c>
      <c r="B16" s="21" t="s">
        <v>24</v>
      </c>
      <c r="C16" s="22">
        <v>6775</v>
      </c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</row>
    <row r="17" spans="1:13" s="12" customFormat="1" ht="15" x14ac:dyDescent="0.15">
      <c r="A17" s="20" t="s">
        <v>66</v>
      </c>
      <c r="B17" s="21" t="s">
        <v>25</v>
      </c>
      <c r="C17" s="22">
        <v>1176.5</v>
      </c>
    </row>
    <row r="18" spans="1:13" s="12" customFormat="1" ht="15" x14ac:dyDescent="0.15">
      <c r="A18" s="20" t="s">
        <v>28</v>
      </c>
      <c r="B18" s="21" t="s">
        <v>75</v>
      </c>
      <c r="C18" s="22">
        <v>8297.42</v>
      </c>
    </row>
    <row r="19" spans="1:13" s="12" customFormat="1" ht="15" x14ac:dyDescent="0.15">
      <c r="A19" s="20" t="s">
        <v>32</v>
      </c>
      <c r="B19" s="21" t="s">
        <v>31</v>
      </c>
      <c r="C19" s="22">
        <v>17520.379999999997</v>
      </c>
    </row>
    <row r="20" spans="1:13" s="12" customFormat="1" ht="15" x14ac:dyDescent="0.15">
      <c r="A20" s="20" t="s">
        <v>34</v>
      </c>
      <c r="B20" s="21" t="s">
        <v>33</v>
      </c>
      <c r="C20" s="22">
        <v>1680</v>
      </c>
    </row>
    <row r="21" spans="1:13" s="12" customFormat="1" ht="15" x14ac:dyDescent="0.15">
      <c r="A21" s="20" t="s">
        <v>30</v>
      </c>
      <c r="B21" s="21" t="s">
        <v>29</v>
      </c>
      <c r="C21" s="22">
        <v>5137.7299999999996</v>
      </c>
    </row>
    <row r="22" spans="1:13" s="12" customFormat="1" thickBot="1" x14ac:dyDescent="0.2">
      <c r="A22" s="20" t="s">
        <v>36</v>
      </c>
      <c r="B22" s="21" t="s">
        <v>35</v>
      </c>
      <c r="C22" s="22">
        <v>10728.68</v>
      </c>
    </row>
    <row r="23" spans="1:13" s="33" customFormat="1" ht="27" customHeight="1" thickBot="1" x14ac:dyDescent="0.2">
      <c r="A23" s="100"/>
      <c r="B23" s="31" t="s">
        <v>114</v>
      </c>
      <c r="C23" s="32">
        <f>SUM(C3:C22)</f>
        <v>2533153.7300000004</v>
      </c>
    </row>
    <row r="24" spans="1:13" s="12" customFormat="1" ht="15" thickBot="1" x14ac:dyDescent="0.2">
      <c r="A24" s="34"/>
      <c r="B24" s="24"/>
      <c r="C24" s="23"/>
    </row>
    <row r="25" spans="1:13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17"/>
      <c r="E25" s="18"/>
      <c r="F25" s="40"/>
      <c r="G25" s="40"/>
    </row>
    <row r="26" spans="1:13" s="12" customFormat="1" ht="15" x14ac:dyDescent="0.15">
      <c r="A26" s="57" t="s">
        <v>3</v>
      </c>
      <c r="B26" s="101" t="s">
        <v>37</v>
      </c>
      <c r="C26" s="22">
        <v>854251.91</v>
      </c>
    </row>
    <row r="27" spans="1:13" s="12" customFormat="1" ht="15" x14ac:dyDescent="0.15">
      <c r="A27" s="20" t="s">
        <v>4</v>
      </c>
      <c r="B27" s="36" t="s">
        <v>39</v>
      </c>
      <c r="C27" s="22">
        <v>141156.03999999998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s="12" customFormat="1" ht="15" x14ac:dyDescent="0.15">
      <c r="A28" s="20" t="s">
        <v>5</v>
      </c>
      <c r="B28" s="36" t="s">
        <v>46</v>
      </c>
      <c r="C28" s="22">
        <v>274873.28999999998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s="12" customFormat="1" ht="15" x14ac:dyDescent="0.15">
      <c r="A29" s="20" t="s">
        <v>7</v>
      </c>
      <c r="B29" s="36" t="s">
        <v>42</v>
      </c>
      <c r="C29" s="22">
        <v>38469.49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s="12" customFormat="1" ht="15" x14ac:dyDescent="0.15">
      <c r="A30" s="20" t="s">
        <v>8</v>
      </c>
      <c r="B30" s="36" t="s">
        <v>45</v>
      </c>
      <c r="C30" s="22">
        <v>178772.38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s="12" customFormat="1" ht="15" x14ac:dyDescent="0.15">
      <c r="A31" s="20" t="s">
        <v>10</v>
      </c>
      <c r="B31" s="36" t="s">
        <v>44</v>
      </c>
      <c r="C31" s="22">
        <v>115494.90000000001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12" customFormat="1" ht="15" x14ac:dyDescent="0.15">
      <c r="A32" s="20" t="s">
        <v>11</v>
      </c>
      <c r="B32" s="36" t="s">
        <v>43</v>
      </c>
      <c r="C32" s="22">
        <v>139670.41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s="12" customFormat="1" ht="15" x14ac:dyDescent="0.15">
      <c r="A33" s="20" t="s">
        <v>12</v>
      </c>
      <c r="B33" s="36" t="s">
        <v>40</v>
      </c>
      <c r="C33" s="22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12" customFormat="1" ht="15" x14ac:dyDescent="0.15">
      <c r="A34" s="20" t="s">
        <v>13</v>
      </c>
      <c r="B34" s="36" t="s">
        <v>47</v>
      </c>
      <c r="C34" s="22">
        <v>31502.32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s="12" customFormat="1" ht="15" x14ac:dyDescent="0.15">
      <c r="A35" s="20" t="s">
        <v>14</v>
      </c>
      <c r="B35" s="36" t="s">
        <v>1</v>
      </c>
      <c r="C35" s="22"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s="12" customFormat="1" ht="15" x14ac:dyDescent="0.15">
      <c r="A36" s="20" t="s">
        <v>15</v>
      </c>
      <c r="B36" s="36" t="s">
        <v>48</v>
      </c>
      <c r="C36" s="22">
        <v>30268.19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s="12" customFormat="1" ht="15" x14ac:dyDescent="0.15">
      <c r="A37" s="20" t="s">
        <v>16</v>
      </c>
      <c r="B37" s="36" t="s">
        <v>64</v>
      </c>
      <c r="C37" s="22"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s="12" customFormat="1" ht="15" x14ac:dyDescent="0.15">
      <c r="A38" s="20" t="s">
        <v>17</v>
      </c>
      <c r="B38" s="36" t="s">
        <v>41</v>
      </c>
      <c r="C38" s="22">
        <v>163.36000000000001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s="12" customFormat="1" ht="30" x14ac:dyDescent="0.15">
      <c r="A39" s="20" t="s">
        <v>65</v>
      </c>
      <c r="B39" s="36" t="s">
        <v>63</v>
      </c>
      <c r="C39" s="22">
        <v>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s="12" customFormat="1" ht="15" x14ac:dyDescent="0.15">
      <c r="A40" s="20" t="s">
        <v>66</v>
      </c>
      <c r="B40" s="36" t="s">
        <v>53</v>
      </c>
      <c r="C40" s="22">
        <v>55342.44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 s="12" customFormat="1" ht="15" x14ac:dyDescent="0.15">
      <c r="A41" s="20" t="s">
        <v>67</v>
      </c>
      <c r="B41" s="36" t="s">
        <v>54</v>
      </c>
      <c r="C41" s="22">
        <v>496352.48999999993</v>
      </c>
      <c r="D41" s="285"/>
      <c r="E41" s="285"/>
      <c r="F41" s="285"/>
      <c r="G41" s="285"/>
      <c r="H41" s="285"/>
      <c r="I41" s="285"/>
      <c r="J41" s="285"/>
      <c r="K41" s="285"/>
      <c r="L41" s="285"/>
      <c r="M41" s="285"/>
    </row>
    <row r="42" spans="1:13" s="12" customFormat="1" ht="30" x14ac:dyDescent="0.15">
      <c r="A42" s="20" t="s">
        <v>68</v>
      </c>
      <c r="B42" s="36" t="s">
        <v>38</v>
      </c>
      <c r="C42" s="22"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 s="12" customFormat="1" ht="30" x14ac:dyDescent="0.15">
      <c r="A43" s="20" t="s">
        <v>52</v>
      </c>
      <c r="B43" s="36" t="s">
        <v>51</v>
      </c>
      <c r="C43" s="22">
        <v>1071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s="12" customFormat="1" ht="30" x14ac:dyDescent="0.15">
      <c r="A44" s="20" t="s">
        <v>56</v>
      </c>
      <c r="B44" s="36" t="s">
        <v>55</v>
      </c>
      <c r="C44" s="22">
        <v>17520.379999999997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s="12" customFormat="1" ht="30" x14ac:dyDescent="0.15">
      <c r="A45" s="20" t="s">
        <v>58</v>
      </c>
      <c r="B45" s="36" t="s">
        <v>57</v>
      </c>
      <c r="C45" s="22">
        <v>8288.86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2" customFormat="1" ht="30" x14ac:dyDescent="0.15">
      <c r="A46" s="20" t="s">
        <v>60</v>
      </c>
      <c r="B46" s="36" t="s">
        <v>59</v>
      </c>
      <c r="C46" s="22">
        <v>5137.7299999999996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s="12" customFormat="1" ht="31" thickBot="1" x14ac:dyDescent="0.2">
      <c r="A47" s="20" t="s">
        <v>50</v>
      </c>
      <c r="B47" s="36" t="s">
        <v>49</v>
      </c>
      <c r="C47" s="22">
        <v>10728.68</v>
      </c>
    </row>
    <row r="48" spans="1:13" s="33" customFormat="1" ht="27" customHeight="1" thickBot="1" x14ac:dyDescent="0.2">
      <c r="A48" s="100"/>
      <c r="B48" s="31" t="s">
        <v>116</v>
      </c>
      <c r="C48" s="32">
        <f>SUM(C26:C47)</f>
        <v>2399063.8699999996</v>
      </c>
    </row>
    <row r="49" spans="1:781" s="102" customFormat="1" ht="14" x14ac:dyDescent="0.15">
      <c r="A49" s="18"/>
      <c r="B49" s="29"/>
      <c r="C49" s="23"/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</row>
    <row r="50" spans="1:781" s="102" customFormat="1" ht="14" x14ac:dyDescent="0.15">
      <c r="A50" s="18"/>
      <c r="B50" s="29"/>
      <c r="C50" s="23"/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</row>
    <row r="51" spans="1:781" s="102" customFormat="1" ht="14" x14ac:dyDescent="0.15">
      <c r="A51" s="18"/>
      <c r="B51" s="29"/>
      <c r="C51" s="23"/>
      <c r="D51" s="19"/>
      <c r="E51" s="19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</row>
    <row r="52" spans="1:781" s="102" customFormat="1" ht="14" x14ac:dyDescent="0.15">
      <c r="A52" s="18"/>
      <c r="B52" s="29"/>
      <c r="C52" s="23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</row>
    <row r="53" spans="1:781" s="102" customFormat="1" ht="14" x14ac:dyDescent="0.15">
      <c r="A53" s="18"/>
      <c r="B53" s="29"/>
      <c r="C53" s="23"/>
      <c r="D53" s="19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</row>
    <row r="54" spans="1:781" s="102" customFormat="1" ht="14" x14ac:dyDescent="0.15">
      <c r="A54" s="18"/>
      <c r="B54" s="29"/>
      <c r="C54" s="23"/>
      <c r="D54" s="19"/>
      <c r="E54" s="19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</row>
    <row r="55" spans="1:781" s="102" customFormat="1" ht="14" x14ac:dyDescent="0.15">
      <c r="A55" s="18"/>
      <c r="B55" s="29"/>
      <c r="C55" s="23"/>
      <c r="D55" s="19"/>
      <c r="E55" s="19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</row>
    <row r="56" spans="1:781" s="102" customFormat="1" ht="14" x14ac:dyDescent="0.15">
      <c r="A56" s="18"/>
      <c r="B56" s="29"/>
      <c r="C56" s="23"/>
      <c r="D56" s="19"/>
      <c r="E56" s="19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</row>
    <row r="57" spans="1:781" s="102" customFormat="1" ht="14" x14ac:dyDescent="0.15">
      <c r="A57" s="18"/>
      <c r="B57" s="29"/>
      <c r="C57" s="23"/>
      <c r="D57" s="19"/>
      <c r="E57" s="19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</row>
    <row r="58" spans="1:781" s="102" customFormat="1" ht="14" x14ac:dyDescent="0.15">
      <c r="A58" s="18"/>
      <c r="B58" s="29"/>
      <c r="C58" s="23"/>
      <c r="D58" s="19"/>
      <c r="E58" s="19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</row>
    <row r="59" spans="1:781" s="102" customFormat="1" ht="14" x14ac:dyDescent="0.15">
      <c r="A59" s="18"/>
      <c r="B59" s="29"/>
      <c r="C59" s="23"/>
      <c r="D59" s="19"/>
      <c r="E59" s="19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</row>
    <row r="60" spans="1:781" s="8" customFormat="1" x14ac:dyDescent="0.15">
      <c r="A60" s="3"/>
      <c r="B60" s="7"/>
      <c r="C60" s="5"/>
      <c r="D60" s="4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</row>
    <row r="61" spans="1:781" s="8" customFormat="1" x14ac:dyDescent="0.15">
      <c r="A61" s="3"/>
      <c r="B61" s="7"/>
      <c r="C61" s="5"/>
      <c r="D61" s="4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</row>
    <row r="62" spans="1:781" s="8" customFormat="1" x14ac:dyDescent="0.15">
      <c r="A62" s="3"/>
      <c r="B62" s="7"/>
      <c r="C62" s="5"/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</row>
    <row r="63" spans="1:781" s="8" customFormat="1" x14ac:dyDescent="0.15">
      <c r="A63" s="3"/>
      <c r="B63" s="7"/>
      <c r="C63" s="5"/>
      <c r="D63" s="4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</row>
  </sheetData>
  <mergeCells count="4">
    <mergeCell ref="A1:C1"/>
    <mergeCell ref="D5:L5"/>
    <mergeCell ref="D16:T16"/>
    <mergeCell ref="D41:M4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548B-9CDF-43B0-A552-8100AEB7ACBA}">
  <dimension ref="A1:ADA63"/>
  <sheetViews>
    <sheetView workbookViewId="0">
      <selection activeCell="B8" sqref="B8"/>
    </sheetView>
  </sheetViews>
  <sheetFormatPr baseColWidth="10" defaultColWidth="10.1640625" defaultRowHeight="16" x14ac:dyDescent="0.15"/>
  <cols>
    <col min="1" max="1" width="5.33203125" style="9" customWidth="1"/>
    <col min="2" max="2" width="55.5" style="6" customWidth="1"/>
    <col min="3" max="3" width="10.83203125" style="5" customWidth="1"/>
    <col min="4" max="4" width="14.6640625" style="4" customWidth="1"/>
    <col min="5" max="5" width="11.33203125" style="4" customWidth="1"/>
    <col min="6" max="6" width="11.33203125" style="3" customWidth="1"/>
    <col min="7" max="7" width="16.83203125" style="3" customWidth="1"/>
    <col min="8" max="16384" width="10.1640625" style="3"/>
  </cols>
  <sheetData>
    <row r="1" spans="1:7" ht="36" customHeight="1" thickBot="1" x14ac:dyDescent="0.2">
      <c r="A1" s="268" t="str">
        <f>"Die Grünen Steiermark - LANDESHAUPTSTADT Graz
Angaben für den Rechenschaftsbericht für das Jahr "&amp;Jahrakt</f>
        <v>Die Grünen Steiermark - LANDESHAUPTSTADT Graz
Angaben für den Rechenschaftsbericht für das Jahr 2023</v>
      </c>
      <c r="B1" s="269"/>
      <c r="C1" s="270"/>
      <c r="D1" s="3"/>
      <c r="E1" s="3"/>
    </row>
    <row r="2" spans="1:7" s="12" customFormat="1" ht="26.5" customHeight="1" thickBot="1" x14ac:dyDescent="0.2">
      <c r="A2" s="10" t="s">
        <v>2</v>
      </c>
      <c r="B2" s="65" t="s">
        <v>71</v>
      </c>
      <c r="C2" s="99" t="str">
        <f>"ERTRAG
" &amp;Jahrakt</f>
        <v>ERTRAG
2023</v>
      </c>
      <c r="D2" s="17"/>
      <c r="E2" s="18"/>
      <c r="F2" s="40"/>
      <c r="G2" s="40"/>
    </row>
    <row r="3" spans="1:7" s="12" customFormat="1" ht="15" x14ac:dyDescent="0.15">
      <c r="A3" s="57" t="s">
        <v>3</v>
      </c>
      <c r="B3" s="58" t="s">
        <v>6</v>
      </c>
      <c r="C3" s="22">
        <v>216103.57</v>
      </c>
      <c r="D3" s="17"/>
      <c r="E3" s="18"/>
      <c r="F3" s="19"/>
      <c r="G3" s="19"/>
    </row>
    <row r="4" spans="1:7" s="12" customFormat="1" ht="15" x14ac:dyDescent="0.15">
      <c r="A4" s="20" t="s">
        <v>4</v>
      </c>
      <c r="B4" s="21" t="s">
        <v>0</v>
      </c>
      <c r="C4" s="22">
        <v>6144.8</v>
      </c>
      <c r="D4" s="17"/>
      <c r="E4" s="18"/>
      <c r="F4" s="19"/>
      <c r="G4" s="19"/>
    </row>
    <row r="5" spans="1:7" s="12" customFormat="1" ht="15" x14ac:dyDescent="0.15">
      <c r="A5" s="20" t="s">
        <v>5</v>
      </c>
      <c r="B5" s="21" t="s">
        <v>26</v>
      </c>
      <c r="C5" s="22">
        <v>74343.61</v>
      </c>
      <c r="D5" s="17"/>
      <c r="E5" s="18"/>
      <c r="F5" s="19"/>
      <c r="G5" s="19"/>
    </row>
    <row r="6" spans="1:7" s="12" customFormat="1" ht="30" x14ac:dyDescent="0.15">
      <c r="A6" s="20" t="s">
        <v>7</v>
      </c>
      <c r="B6" s="21" t="s">
        <v>27</v>
      </c>
      <c r="C6" s="22">
        <v>0</v>
      </c>
      <c r="D6" s="23"/>
      <c r="E6" s="23"/>
      <c r="F6" s="19"/>
      <c r="G6" s="19"/>
    </row>
    <row r="7" spans="1:7" s="12" customFormat="1" ht="15.5" customHeight="1" x14ac:dyDescent="0.15">
      <c r="A7" s="20" t="s">
        <v>8</v>
      </c>
      <c r="B7" s="21" t="s">
        <v>19</v>
      </c>
      <c r="C7" s="22">
        <v>36220.78</v>
      </c>
      <c r="D7" s="17"/>
      <c r="E7" s="18"/>
      <c r="F7" s="19"/>
      <c r="G7" s="19"/>
    </row>
    <row r="8" spans="1:7" s="12" customFormat="1" ht="15" x14ac:dyDescent="0.15">
      <c r="A8" s="20" t="s">
        <v>10</v>
      </c>
      <c r="B8" s="21" t="s">
        <v>9</v>
      </c>
      <c r="C8" s="22">
        <v>0</v>
      </c>
      <c r="D8" s="25"/>
      <c r="E8" s="18"/>
      <c r="F8" s="19"/>
      <c r="G8" s="19"/>
    </row>
    <row r="9" spans="1:7" s="12" customFormat="1" ht="15" x14ac:dyDescent="0.15">
      <c r="A9" s="20" t="s">
        <v>11</v>
      </c>
      <c r="B9" s="21" t="s">
        <v>61</v>
      </c>
      <c r="C9" s="22">
        <v>0</v>
      </c>
      <c r="E9" s="18"/>
      <c r="F9" s="19"/>
      <c r="G9" s="19"/>
    </row>
    <row r="10" spans="1:7" s="12" customFormat="1" ht="15" x14ac:dyDescent="0.15">
      <c r="A10" s="20" t="s">
        <v>12</v>
      </c>
      <c r="B10" s="21" t="s">
        <v>62</v>
      </c>
      <c r="C10" s="22">
        <v>19.920000000000002</v>
      </c>
      <c r="D10" s="18"/>
      <c r="E10" s="18"/>
      <c r="F10" s="19"/>
      <c r="G10" s="19"/>
    </row>
    <row r="11" spans="1:7" s="12" customFormat="1" ht="45" x14ac:dyDescent="0.15">
      <c r="A11" s="20" t="s">
        <v>13</v>
      </c>
      <c r="B11" s="21" t="s">
        <v>18</v>
      </c>
      <c r="C11" s="22">
        <v>0</v>
      </c>
      <c r="D11" s="18"/>
      <c r="E11" s="18"/>
      <c r="F11" s="19"/>
      <c r="G11" s="19"/>
    </row>
    <row r="12" spans="1:7" s="12" customFormat="1" ht="15" x14ac:dyDescent="0.15">
      <c r="A12" s="20" t="s">
        <v>14</v>
      </c>
      <c r="B12" s="21" t="s">
        <v>20</v>
      </c>
      <c r="C12" s="22">
        <v>0</v>
      </c>
      <c r="D12" s="18"/>
      <c r="E12" s="18"/>
      <c r="F12" s="19"/>
      <c r="G12" s="19"/>
    </row>
    <row r="13" spans="1:7" s="12" customFormat="1" ht="15" x14ac:dyDescent="0.15">
      <c r="A13" s="20" t="s">
        <v>15</v>
      </c>
      <c r="B13" s="21" t="s">
        <v>21</v>
      </c>
      <c r="C13" s="22">
        <v>0</v>
      </c>
      <c r="D13" s="18"/>
      <c r="E13" s="18"/>
      <c r="F13" s="19"/>
      <c r="G13" s="19"/>
    </row>
    <row r="14" spans="1:7" s="12" customFormat="1" ht="15" x14ac:dyDescent="0.15">
      <c r="A14" s="20" t="s">
        <v>16</v>
      </c>
      <c r="B14" s="21" t="s">
        <v>23</v>
      </c>
      <c r="C14" s="22">
        <v>0</v>
      </c>
      <c r="D14" s="18"/>
      <c r="E14" s="18"/>
      <c r="F14" s="19"/>
      <c r="G14" s="19"/>
    </row>
    <row r="15" spans="1:7" s="12" customFormat="1" ht="15" x14ac:dyDescent="0.15">
      <c r="A15" s="20" t="s">
        <v>17</v>
      </c>
      <c r="B15" s="21" t="s">
        <v>22</v>
      </c>
      <c r="C15" s="22">
        <v>0</v>
      </c>
      <c r="D15" s="18"/>
      <c r="E15" s="18"/>
      <c r="F15" s="19"/>
      <c r="G15" s="19"/>
    </row>
    <row r="16" spans="1:7" s="12" customFormat="1" ht="15" x14ac:dyDescent="0.15">
      <c r="A16" s="20" t="s">
        <v>65</v>
      </c>
      <c r="B16" s="21" t="s">
        <v>24</v>
      </c>
      <c r="C16" s="22">
        <v>0</v>
      </c>
    </row>
    <row r="17" spans="1:7" s="12" customFormat="1" ht="15" x14ac:dyDescent="0.15">
      <c r="A17" s="20" t="s">
        <v>66</v>
      </c>
      <c r="B17" s="21" t="s">
        <v>25</v>
      </c>
      <c r="C17" s="22">
        <v>165</v>
      </c>
    </row>
    <row r="18" spans="1:7" s="12" customFormat="1" ht="15" x14ac:dyDescent="0.15">
      <c r="A18" s="20" t="s">
        <v>28</v>
      </c>
      <c r="B18" s="21" t="s">
        <v>75</v>
      </c>
      <c r="C18" s="22">
        <v>6352.9</v>
      </c>
    </row>
    <row r="19" spans="1:7" s="12" customFormat="1" ht="15" x14ac:dyDescent="0.15">
      <c r="A19" s="20" t="s">
        <v>32</v>
      </c>
      <c r="B19" s="21" t="s">
        <v>31</v>
      </c>
      <c r="C19" s="22">
        <v>10532.49</v>
      </c>
    </row>
    <row r="20" spans="1:7" s="12" customFormat="1" ht="15" x14ac:dyDescent="0.15">
      <c r="A20" s="20" t="s">
        <v>34</v>
      </c>
      <c r="B20" s="21" t="s">
        <v>33</v>
      </c>
      <c r="C20" s="22">
        <v>0</v>
      </c>
    </row>
    <row r="21" spans="1:7" s="12" customFormat="1" ht="15" x14ac:dyDescent="0.15">
      <c r="A21" s="20" t="s">
        <v>30</v>
      </c>
      <c r="B21" s="21" t="s">
        <v>29</v>
      </c>
      <c r="C21" s="22">
        <v>0</v>
      </c>
    </row>
    <row r="22" spans="1:7" s="12" customFormat="1" thickBot="1" x14ac:dyDescent="0.2">
      <c r="A22" s="20" t="s">
        <v>36</v>
      </c>
      <c r="B22" s="21" t="s">
        <v>35</v>
      </c>
      <c r="C22" s="22">
        <v>13.7</v>
      </c>
    </row>
    <row r="23" spans="1:7" s="33" customFormat="1" ht="27" customHeight="1" thickBot="1" x14ac:dyDescent="0.2">
      <c r="A23" s="100"/>
      <c r="B23" s="31" t="s">
        <v>114</v>
      </c>
      <c r="C23" s="32">
        <f>SUM(C3:C22)</f>
        <v>349896.77</v>
      </c>
    </row>
    <row r="24" spans="1:7" s="12" customFormat="1" ht="15" thickBot="1" x14ac:dyDescent="0.2">
      <c r="A24" s="34"/>
      <c r="B24" s="24"/>
      <c r="C24" s="23"/>
    </row>
    <row r="25" spans="1:7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17"/>
      <c r="E25" s="18"/>
      <c r="F25" s="40"/>
      <c r="G25" s="40"/>
    </row>
    <row r="26" spans="1:7" s="12" customFormat="1" ht="15" x14ac:dyDescent="0.15">
      <c r="A26" s="57" t="s">
        <v>3</v>
      </c>
      <c r="B26" s="101" t="s">
        <v>37</v>
      </c>
      <c r="C26" s="22">
        <v>165064.17000000001</v>
      </c>
    </row>
    <row r="27" spans="1:7" s="12" customFormat="1" ht="15" x14ac:dyDescent="0.15">
      <c r="A27" s="20" t="s">
        <v>4</v>
      </c>
      <c r="B27" s="36" t="s">
        <v>39</v>
      </c>
      <c r="C27" s="22">
        <v>22001.24</v>
      </c>
    </row>
    <row r="28" spans="1:7" s="12" customFormat="1" ht="15" x14ac:dyDescent="0.15">
      <c r="A28" s="20" t="s">
        <v>5</v>
      </c>
      <c r="B28" s="36" t="s">
        <v>46</v>
      </c>
      <c r="C28" s="22">
        <v>792</v>
      </c>
    </row>
    <row r="29" spans="1:7" s="12" customFormat="1" ht="15" x14ac:dyDescent="0.15">
      <c r="A29" s="20" t="s">
        <v>7</v>
      </c>
      <c r="B29" s="36" t="s">
        <v>42</v>
      </c>
      <c r="C29" s="22">
        <v>859.76</v>
      </c>
    </row>
    <row r="30" spans="1:7" s="12" customFormat="1" ht="15" x14ac:dyDescent="0.15">
      <c r="A30" s="20" t="s">
        <v>8</v>
      </c>
      <c r="B30" s="36" t="s">
        <v>45</v>
      </c>
      <c r="C30" s="22">
        <v>10029.6</v>
      </c>
    </row>
    <row r="31" spans="1:7" s="12" customFormat="1" ht="15" x14ac:dyDescent="0.15">
      <c r="A31" s="20" t="s">
        <v>10</v>
      </c>
      <c r="B31" s="36" t="s">
        <v>44</v>
      </c>
      <c r="C31" s="22">
        <v>20842.37</v>
      </c>
    </row>
    <row r="32" spans="1:7" s="12" customFormat="1" ht="15" x14ac:dyDescent="0.15">
      <c r="A32" s="20" t="s">
        <v>11</v>
      </c>
      <c r="B32" s="36" t="s">
        <v>43</v>
      </c>
      <c r="C32" s="22">
        <v>14503.26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3520.3</v>
      </c>
    </row>
    <row r="35" spans="1:3" s="12" customFormat="1" ht="15" x14ac:dyDescent="0.15">
      <c r="A35" s="20" t="s">
        <v>14</v>
      </c>
      <c r="B35" s="36" t="s">
        <v>1</v>
      </c>
      <c r="C35" s="22">
        <v>0</v>
      </c>
    </row>
    <row r="36" spans="1:3" s="12" customFormat="1" ht="15" x14ac:dyDescent="0.15">
      <c r="A36" s="20" t="s">
        <v>15</v>
      </c>
      <c r="B36" s="36" t="s">
        <v>48</v>
      </c>
      <c r="C36" s="22">
        <v>0</v>
      </c>
    </row>
    <row r="37" spans="1:3" s="12" customFormat="1" ht="15" x14ac:dyDescent="0.15">
      <c r="A37" s="20" t="s">
        <v>16</v>
      </c>
      <c r="B37" s="36" t="s">
        <v>64</v>
      </c>
      <c r="C37" s="22">
        <v>0</v>
      </c>
    </row>
    <row r="38" spans="1:3" s="12" customFormat="1" ht="15" x14ac:dyDescent="0.15">
      <c r="A38" s="20" t="s">
        <v>17</v>
      </c>
      <c r="B38" s="36" t="s">
        <v>41</v>
      </c>
      <c r="C38" s="22">
        <v>0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0</v>
      </c>
    </row>
    <row r="41" spans="1:3" s="12" customFormat="1" ht="15" x14ac:dyDescent="0.15">
      <c r="A41" s="20" t="s">
        <v>67</v>
      </c>
      <c r="B41" s="36" t="s">
        <v>54</v>
      </c>
      <c r="C41" s="22">
        <v>0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0</v>
      </c>
    </row>
    <row r="44" spans="1:3" s="12" customFormat="1" ht="30" x14ac:dyDescent="0.15">
      <c r="A44" s="20" t="s">
        <v>56</v>
      </c>
      <c r="B44" s="36" t="s">
        <v>55</v>
      </c>
      <c r="C44" s="22">
        <v>10532.49</v>
      </c>
    </row>
    <row r="45" spans="1:3" s="12" customFormat="1" ht="30" x14ac:dyDescent="0.15">
      <c r="A45" s="20" t="s">
        <v>58</v>
      </c>
      <c r="B45" s="36" t="s">
        <v>57</v>
      </c>
      <c r="C45" s="22">
        <v>0</v>
      </c>
    </row>
    <row r="46" spans="1:3" s="12" customFormat="1" ht="30" x14ac:dyDescent="0.15">
      <c r="A46" s="20" t="s">
        <v>60</v>
      </c>
      <c r="B46" s="36" t="s">
        <v>59</v>
      </c>
      <c r="C46" s="22">
        <v>0</v>
      </c>
    </row>
    <row r="47" spans="1:3" s="12" customFormat="1" ht="31" thickBot="1" x14ac:dyDescent="0.2">
      <c r="A47" s="20" t="s">
        <v>50</v>
      </c>
      <c r="B47" s="36" t="s">
        <v>49</v>
      </c>
      <c r="C47" s="22">
        <v>13.7</v>
      </c>
    </row>
    <row r="48" spans="1:3" s="33" customFormat="1" ht="27" customHeight="1" thickBot="1" x14ac:dyDescent="0.2">
      <c r="A48" s="100"/>
      <c r="B48" s="31" t="s">
        <v>116</v>
      </c>
      <c r="C48" s="32">
        <f>SUM(C26:C47)</f>
        <v>248158.89</v>
      </c>
    </row>
    <row r="49" spans="1:781" s="12" customFormat="1" ht="14" x14ac:dyDescent="0.15">
      <c r="A49" s="38"/>
      <c r="B49" s="16"/>
      <c r="C49" s="39"/>
      <c r="D49" s="40"/>
      <c r="E49" s="40"/>
    </row>
    <row r="50" spans="1:781" s="102" customFormat="1" ht="14" x14ac:dyDescent="0.15">
      <c r="A50" s="18"/>
      <c r="B50" s="29"/>
      <c r="C50" s="23"/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</row>
    <row r="51" spans="1:781" s="102" customFormat="1" ht="14" x14ac:dyDescent="0.15">
      <c r="A51" s="18"/>
      <c r="B51" s="29"/>
      <c r="C51" s="23"/>
      <c r="D51" s="19"/>
      <c r="E51" s="19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</row>
    <row r="52" spans="1:781" s="102" customFormat="1" ht="14" x14ac:dyDescent="0.15">
      <c r="A52" s="18"/>
      <c r="B52" s="29"/>
      <c r="C52" s="23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</row>
    <row r="53" spans="1:781" s="102" customFormat="1" ht="14" x14ac:dyDescent="0.15">
      <c r="A53" s="18"/>
      <c r="B53" s="29"/>
      <c r="C53" s="23"/>
      <c r="D53" s="19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</row>
    <row r="54" spans="1:781" s="8" customFormat="1" x14ac:dyDescent="0.15">
      <c r="A54" s="3"/>
      <c r="B54" s="7"/>
      <c r="C54" s="5"/>
      <c r="D54" s="4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</row>
    <row r="55" spans="1:781" s="8" customFormat="1" x14ac:dyDescent="0.15">
      <c r="A55" s="3"/>
      <c r="B55" s="7"/>
      <c r="C55" s="5"/>
      <c r="D55" s="4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</row>
    <row r="56" spans="1:781" s="8" customFormat="1" x14ac:dyDescent="0.15">
      <c r="A56" s="3"/>
      <c r="B56" s="7"/>
      <c r="C56" s="5"/>
      <c r="D56" s="4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</row>
    <row r="57" spans="1:781" s="8" customFormat="1" x14ac:dyDescent="0.15">
      <c r="A57" s="3"/>
      <c r="B57" s="7"/>
      <c r="C57" s="5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</row>
    <row r="58" spans="1:781" s="8" customFormat="1" x14ac:dyDescent="0.15">
      <c r="A58" s="3"/>
      <c r="B58" s="7"/>
      <c r="C58" s="5"/>
      <c r="D58" s="4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</row>
    <row r="59" spans="1:781" s="8" customFormat="1" x14ac:dyDescent="0.15">
      <c r="A59" s="3"/>
      <c r="B59" s="7"/>
      <c r="C59" s="5"/>
      <c r="D59" s="4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</row>
    <row r="60" spans="1:781" s="8" customFormat="1" x14ac:dyDescent="0.15">
      <c r="A60" s="3"/>
      <c r="B60" s="7"/>
      <c r="C60" s="5"/>
      <c r="D60" s="4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</row>
    <row r="61" spans="1:781" s="8" customFormat="1" x14ac:dyDescent="0.15">
      <c r="A61" s="3"/>
      <c r="B61" s="7"/>
      <c r="C61" s="5"/>
      <c r="D61" s="4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</row>
    <row r="62" spans="1:781" s="8" customFormat="1" x14ac:dyDescent="0.15">
      <c r="A62" s="3"/>
      <c r="B62" s="7"/>
      <c r="C62" s="5"/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</row>
    <row r="63" spans="1:781" s="8" customFormat="1" x14ac:dyDescent="0.15">
      <c r="A63" s="3"/>
      <c r="B63" s="7"/>
      <c r="C63" s="5"/>
      <c r="D63" s="4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</row>
  </sheetData>
  <mergeCells count="1">
    <mergeCell ref="A1:C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CD515-E868-46D4-BBF9-BFFF1F3BCF40}">
  <dimension ref="A1:I28"/>
  <sheetViews>
    <sheetView workbookViewId="0">
      <selection activeCell="A2" sqref="A2"/>
    </sheetView>
  </sheetViews>
  <sheetFormatPr baseColWidth="10" defaultColWidth="10" defaultRowHeight="16" x14ac:dyDescent="0.2"/>
  <cols>
    <col min="1" max="1" width="9.1640625" style="131" customWidth="1"/>
    <col min="2" max="2" width="44.1640625" style="132" customWidth="1"/>
    <col min="3" max="3" width="11.6640625" style="133" customWidth="1"/>
    <col min="4" max="4" width="11.6640625" style="130" customWidth="1"/>
    <col min="5" max="16384" width="10" style="128"/>
  </cols>
  <sheetData>
    <row r="1" spans="1:9" s="121" customFormat="1" ht="36" customHeight="1" thickBot="1" x14ac:dyDescent="0.2">
      <c r="A1" s="275" t="s">
        <v>195</v>
      </c>
      <c r="B1" s="276"/>
      <c r="C1" s="276"/>
      <c r="D1" s="276"/>
    </row>
    <row r="2" spans="1:9" s="125" customFormat="1" ht="36" customHeight="1" thickBot="1" x14ac:dyDescent="0.2">
      <c r="A2" s="103" t="s">
        <v>118</v>
      </c>
      <c r="B2" s="157" t="s">
        <v>119</v>
      </c>
      <c r="C2" s="158" t="s">
        <v>120</v>
      </c>
      <c r="D2" s="159" t="s">
        <v>121</v>
      </c>
      <c r="E2" s="122"/>
      <c r="F2" s="123"/>
      <c r="G2" s="119"/>
      <c r="H2" s="119"/>
      <c r="I2" s="124"/>
    </row>
    <row r="3" spans="1:9" s="124" customFormat="1" ht="15" x14ac:dyDescent="0.15">
      <c r="A3" s="111">
        <v>62100</v>
      </c>
      <c r="B3" s="160" t="s">
        <v>183</v>
      </c>
      <c r="C3" s="161">
        <v>0</v>
      </c>
      <c r="D3" s="136">
        <v>0</v>
      </c>
      <c r="E3" s="122"/>
      <c r="F3" s="123"/>
      <c r="G3" s="120"/>
      <c r="H3" s="120"/>
    </row>
    <row r="4" spans="1:9" s="124" customFormat="1" ht="15" x14ac:dyDescent="0.15">
      <c r="A4" s="111">
        <v>60300</v>
      </c>
      <c r="B4" s="160" t="s">
        <v>184</v>
      </c>
      <c r="C4" s="162">
        <v>0</v>
      </c>
      <c r="D4" s="113">
        <v>0</v>
      </c>
      <c r="E4" s="122"/>
      <c r="F4" s="123"/>
      <c r="G4" s="120"/>
      <c r="H4" s="120"/>
    </row>
    <row r="5" spans="1:9" s="124" customFormat="1" ht="15" x14ac:dyDescent="0.15">
      <c r="A5" s="111">
        <v>60600</v>
      </c>
      <c r="B5" s="160" t="s">
        <v>185</v>
      </c>
      <c r="C5" s="162">
        <v>0</v>
      </c>
      <c r="D5" s="113">
        <v>0</v>
      </c>
      <c r="E5" s="122"/>
      <c r="F5" s="123"/>
      <c r="G5" s="120"/>
      <c r="H5" s="120"/>
    </row>
    <row r="6" spans="1:9" s="124" customFormat="1" ht="15" x14ac:dyDescent="0.15">
      <c r="A6" s="111">
        <v>62200</v>
      </c>
      <c r="B6" s="160" t="s">
        <v>186</v>
      </c>
      <c r="C6" s="162">
        <v>0</v>
      </c>
      <c r="D6" s="113">
        <v>0</v>
      </c>
      <c r="E6" s="122"/>
      <c r="F6" s="123"/>
      <c r="G6" s="120"/>
      <c r="H6" s="120"/>
    </row>
    <row r="7" spans="1:9" s="124" customFormat="1" ht="15" x14ac:dyDescent="0.15">
      <c r="A7" s="111">
        <v>61000</v>
      </c>
      <c r="B7" s="160" t="s">
        <v>187</v>
      </c>
      <c r="C7" s="162">
        <v>0</v>
      </c>
      <c r="D7" s="113">
        <v>0</v>
      </c>
      <c r="E7" s="122"/>
      <c r="F7" s="123"/>
      <c r="G7" s="120"/>
      <c r="H7" s="120"/>
    </row>
    <row r="8" spans="1:9" s="124" customFormat="1" ht="15" x14ac:dyDescent="0.15">
      <c r="A8" s="111">
        <v>61100</v>
      </c>
      <c r="B8" s="160" t="s">
        <v>188</v>
      </c>
      <c r="C8" s="162">
        <v>0</v>
      </c>
      <c r="D8" s="113">
        <v>0</v>
      </c>
      <c r="E8" s="122"/>
      <c r="F8" s="123"/>
      <c r="G8" s="120"/>
      <c r="H8" s="120"/>
    </row>
    <row r="9" spans="1:9" s="124" customFormat="1" ht="15" x14ac:dyDescent="0.15">
      <c r="A9" s="111">
        <v>61200</v>
      </c>
      <c r="B9" s="160" t="s">
        <v>189</v>
      </c>
      <c r="C9" s="162">
        <v>0</v>
      </c>
      <c r="D9" s="113">
        <v>0</v>
      </c>
      <c r="E9" s="122"/>
      <c r="F9" s="123"/>
      <c r="G9" s="120"/>
      <c r="H9" s="120"/>
    </row>
    <row r="10" spans="1:9" s="124" customFormat="1" ht="15" x14ac:dyDescent="0.15">
      <c r="A10" s="111">
        <v>62000</v>
      </c>
      <c r="B10" s="160" t="s">
        <v>190</v>
      </c>
      <c r="C10" s="162">
        <v>0</v>
      </c>
      <c r="D10" s="113">
        <v>0</v>
      </c>
      <c r="E10" s="122"/>
      <c r="F10" s="123"/>
      <c r="G10" s="120"/>
      <c r="H10" s="120"/>
    </row>
    <row r="11" spans="1:9" s="124" customFormat="1" ht="15" x14ac:dyDescent="0.15">
      <c r="A11" s="111">
        <v>61400</v>
      </c>
      <c r="B11" s="160" t="s">
        <v>191</v>
      </c>
      <c r="C11" s="162">
        <v>0</v>
      </c>
      <c r="D11" s="113">
        <v>0</v>
      </c>
      <c r="E11" s="122"/>
      <c r="F11" s="123"/>
      <c r="G11" s="120"/>
      <c r="H11" s="120"/>
    </row>
    <row r="12" spans="1:9" s="124" customFormat="1" ht="15" x14ac:dyDescent="0.15">
      <c r="A12" s="111">
        <v>62300</v>
      </c>
      <c r="B12" s="160" t="s">
        <v>192</v>
      </c>
      <c r="C12" s="162">
        <v>0</v>
      </c>
      <c r="D12" s="113">
        <v>0</v>
      </c>
      <c r="E12" s="122"/>
      <c r="F12" s="123"/>
      <c r="G12" s="120"/>
      <c r="H12" s="120"/>
    </row>
    <row r="13" spans="1:9" s="124" customFormat="1" ht="15" x14ac:dyDescent="0.15">
      <c r="A13" s="111">
        <v>61600</v>
      </c>
      <c r="B13" s="160" t="s">
        <v>193</v>
      </c>
      <c r="C13" s="162">
        <v>0</v>
      </c>
      <c r="D13" s="113">
        <v>0</v>
      </c>
      <c r="E13" s="122"/>
      <c r="F13" s="123"/>
      <c r="G13" s="120"/>
      <c r="H13" s="120"/>
    </row>
    <row r="14" spans="1:9" s="124" customFormat="1" thickBot="1" x14ac:dyDescent="0.2">
      <c r="A14" s="111">
        <v>61700</v>
      </c>
      <c r="B14" s="160" t="s">
        <v>194</v>
      </c>
      <c r="C14" s="162">
        <v>0</v>
      </c>
      <c r="D14" s="113">
        <v>0</v>
      </c>
      <c r="E14" s="122"/>
      <c r="F14" s="123"/>
      <c r="G14" s="120"/>
      <c r="H14" s="120"/>
    </row>
    <row r="15" spans="1:9" s="124" customFormat="1" ht="27" customHeight="1" thickBot="1" x14ac:dyDescent="0.2">
      <c r="A15" s="115"/>
      <c r="B15" s="165" t="s">
        <v>129</v>
      </c>
      <c r="C15" s="166">
        <f>SUM(C3:C14)</f>
        <v>0</v>
      </c>
      <c r="D15" s="166">
        <f>SUM(D3:D14)</f>
        <v>0</v>
      </c>
    </row>
    <row r="16" spans="1:9" s="124" customFormat="1" ht="14" x14ac:dyDescent="0.15">
      <c r="A16" s="127"/>
      <c r="B16" s="126"/>
      <c r="C16" s="122"/>
      <c r="D16" s="123"/>
    </row>
    <row r="17" spans="1:4" s="123" customFormat="1" ht="14" x14ac:dyDescent="0.15">
      <c r="B17" s="174"/>
      <c r="D17" s="175"/>
    </row>
    <row r="18" spans="1:4" s="123" customFormat="1" ht="14" x14ac:dyDescent="0.15">
      <c r="B18" s="174"/>
      <c r="D18" s="175"/>
    </row>
    <row r="19" spans="1:4" s="123" customFormat="1" ht="14" x14ac:dyDescent="0.15">
      <c r="B19" s="174"/>
      <c r="D19" s="175"/>
    </row>
    <row r="20" spans="1:4" s="123" customFormat="1" ht="14" x14ac:dyDescent="0.15">
      <c r="B20" s="174"/>
      <c r="D20" s="175"/>
    </row>
    <row r="21" spans="1:4" s="123" customFormat="1" ht="14" x14ac:dyDescent="0.15">
      <c r="B21" s="174"/>
      <c r="D21" s="175"/>
    </row>
    <row r="22" spans="1:4" s="123" customFormat="1" ht="14" x14ac:dyDescent="0.15">
      <c r="B22" s="174"/>
      <c r="D22" s="175"/>
    </row>
    <row r="23" spans="1:4" s="123" customFormat="1" ht="14" x14ac:dyDescent="0.15">
      <c r="B23" s="174"/>
      <c r="D23" s="175"/>
    </row>
    <row r="24" spans="1:4" x14ac:dyDescent="0.2">
      <c r="A24" s="128"/>
      <c r="B24" s="129"/>
      <c r="C24" s="128"/>
    </row>
    <row r="25" spans="1:4" x14ac:dyDescent="0.2">
      <c r="A25" s="128"/>
      <c r="B25" s="129"/>
      <c r="C25" s="128"/>
    </row>
    <row r="26" spans="1:4" x14ac:dyDescent="0.2">
      <c r="A26" s="128"/>
      <c r="B26" s="129"/>
      <c r="C26" s="128"/>
    </row>
    <row r="27" spans="1:4" x14ac:dyDescent="0.2">
      <c r="A27" s="128"/>
      <c r="B27" s="129"/>
      <c r="C27" s="128"/>
    </row>
    <row r="28" spans="1:4" x14ac:dyDescent="0.2">
      <c r="A28" s="128"/>
      <c r="B28" s="129"/>
      <c r="C28" s="128"/>
    </row>
  </sheetData>
  <mergeCells count="1">
    <mergeCell ref="A1:D1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5461-3F0A-48E8-99F2-438E2A399D2C}">
  <dimension ref="A1:ADB63"/>
  <sheetViews>
    <sheetView workbookViewId="0">
      <selection activeCell="D7" sqref="D7"/>
    </sheetView>
  </sheetViews>
  <sheetFormatPr baseColWidth="10" defaultColWidth="10.1640625" defaultRowHeight="16" x14ac:dyDescent="0.15"/>
  <cols>
    <col min="1" max="1" width="6.6640625" style="9" customWidth="1"/>
    <col min="2" max="2" width="61.6640625" style="6" customWidth="1"/>
    <col min="3" max="3" width="13.33203125" style="5" bestFit="1" customWidth="1"/>
    <col min="4" max="4" width="14.6640625" style="8" customWidth="1"/>
    <col min="5" max="5" width="14.6640625" style="4" customWidth="1"/>
    <col min="6" max="6" width="11.33203125" style="4" customWidth="1"/>
    <col min="7" max="7" width="11.33203125" style="3" customWidth="1"/>
    <col min="8" max="8" width="16.83203125" style="3" customWidth="1"/>
    <col min="9" max="16384" width="10.1640625" style="3"/>
  </cols>
  <sheetData>
    <row r="1" spans="1:8" s="1" customFormat="1" ht="43.5" customHeight="1" thickBot="1" x14ac:dyDescent="0.2">
      <c r="A1" s="286" t="str">
        <f>"Die Grünen Tirol - LANDESORGANISATION
Angaben für den Rechenschaftsbericht für das Jahr "&amp;Jahrakt</f>
        <v>Die Grünen Tirol - LANDESORGANISATION
Angaben für den Rechenschaftsbericht für das Jahr 2023</v>
      </c>
      <c r="B1" s="287"/>
      <c r="C1" s="287"/>
    </row>
    <row r="2" spans="1:8" s="179" customFormat="1" ht="31" thickBot="1" x14ac:dyDescent="0.2">
      <c r="A2" s="10" t="s">
        <v>2</v>
      </c>
      <c r="B2" s="65" t="s">
        <v>71</v>
      </c>
      <c r="C2" s="99" t="str">
        <f>"ERTRAG
" &amp;Jahrakt</f>
        <v>ERTRAG
2023</v>
      </c>
      <c r="D2" s="2"/>
      <c r="E2" s="177"/>
      <c r="F2" s="3"/>
      <c r="G2" s="178"/>
      <c r="H2" s="178"/>
    </row>
    <row r="3" spans="1:8" s="179" customFormat="1" x14ac:dyDescent="0.15">
      <c r="A3" s="57" t="s">
        <v>3</v>
      </c>
      <c r="B3" s="58" t="s">
        <v>6</v>
      </c>
      <c r="C3" s="22">
        <v>771713.4</v>
      </c>
      <c r="D3" s="180"/>
      <c r="E3" s="177"/>
      <c r="F3" s="3"/>
      <c r="G3" s="4"/>
      <c r="H3" s="4"/>
    </row>
    <row r="4" spans="1:8" s="179" customFormat="1" x14ac:dyDescent="0.15">
      <c r="A4" s="20" t="s">
        <v>4</v>
      </c>
      <c r="B4" s="21" t="s">
        <v>0</v>
      </c>
      <c r="C4" s="22">
        <v>13045.439999999999</v>
      </c>
      <c r="D4" s="180"/>
      <c r="E4" s="177"/>
      <c r="F4" s="3"/>
      <c r="G4" s="4"/>
      <c r="H4" s="4"/>
    </row>
    <row r="5" spans="1:8" s="179" customFormat="1" x14ac:dyDescent="0.15">
      <c r="A5" s="20" t="s">
        <v>5</v>
      </c>
      <c r="B5" s="21" t="s">
        <v>26</v>
      </c>
      <c r="C5" s="22">
        <v>196392.88</v>
      </c>
      <c r="D5" s="180"/>
      <c r="E5" s="177"/>
      <c r="F5" s="3"/>
      <c r="G5" s="4"/>
      <c r="H5" s="4"/>
    </row>
    <row r="6" spans="1:8" s="179" customFormat="1" x14ac:dyDescent="0.15">
      <c r="A6" s="20" t="s">
        <v>7</v>
      </c>
      <c r="B6" s="21" t="s">
        <v>27</v>
      </c>
      <c r="C6" s="22">
        <v>20313.38</v>
      </c>
      <c r="D6" s="180"/>
      <c r="E6" s="5"/>
      <c r="F6" s="5"/>
      <c r="G6" s="4"/>
      <c r="H6" s="4"/>
    </row>
    <row r="7" spans="1:8" s="179" customFormat="1" ht="30" x14ac:dyDescent="0.15">
      <c r="A7" s="20" t="s">
        <v>8</v>
      </c>
      <c r="B7" s="21" t="s">
        <v>19</v>
      </c>
      <c r="C7" s="22">
        <v>11000</v>
      </c>
      <c r="D7" s="180"/>
      <c r="E7" s="177"/>
      <c r="F7" s="3"/>
      <c r="G7" s="4"/>
      <c r="H7" s="4"/>
    </row>
    <row r="8" spans="1:8" s="179" customFormat="1" x14ac:dyDescent="0.15">
      <c r="A8" s="20" t="s">
        <v>10</v>
      </c>
      <c r="B8" s="21" t="s">
        <v>9</v>
      </c>
      <c r="C8" s="22">
        <v>5390</v>
      </c>
      <c r="D8" s="6"/>
      <c r="E8" s="181"/>
      <c r="F8" s="3"/>
      <c r="G8" s="4"/>
      <c r="H8" s="4"/>
    </row>
    <row r="9" spans="1:8" s="179" customFormat="1" x14ac:dyDescent="0.15">
      <c r="A9" s="20" t="s">
        <v>11</v>
      </c>
      <c r="B9" s="21" t="s">
        <v>61</v>
      </c>
      <c r="C9" s="22">
        <v>0</v>
      </c>
      <c r="D9" s="182"/>
      <c r="F9" s="3"/>
      <c r="G9" s="4"/>
      <c r="H9" s="4"/>
    </row>
    <row r="10" spans="1:8" s="179" customFormat="1" x14ac:dyDescent="0.15">
      <c r="A10" s="20" t="s">
        <v>12</v>
      </c>
      <c r="B10" s="21" t="s">
        <v>62</v>
      </c>
      <c r="C10" s="22">
        <v>27856.13</v>
      </c>
      <c r="D10" s="7"/>
      <c r="E10" s="3"/>
      <c r="F10" s="3"/>
      <c r="G10" s="4"/>
      <c r="H10" s="4"/>
    </row>
    <row r="11" spans="1:8" s="179" customFormat="1" ht="45" x14ac:dyDescent="0.15">
      <c r="A11" s="20" t="s">
        <v>13</v>
      </c>
      <c r="B11" s="21" t="s">
        <v>18</v>
      </c>
      <c r="C11" s="22">
        <v>1317.3400000000001</v>
      </c>
      <c r="D11" s="7"/>
      <c r="E11" s="3"/>
      <c r="F11" s="3"/>
      <c r="G11" s="4"/>
      <c r="H11" s="4"/>
    </row>
    <row r="12" spans="1:8" s="179" customFormat="1" x14ac:dyDescent="0.15">
      <c r="A12" s="20" t="s">
        <v>14</v>
      </c>
      <c r="B12" s="21" t="s">
        <v>20</v>
      </c>
      <c r="C12" s="22">
        <v>0</v>
      </c>
      <c r="D12" s="7"/>
      <c r="E12" s="3"/>
      <c r="F12" s="3"/>
      <c r="G12" s="4"/>
      <c r="H12" s="4"/>
    </row>
    <row r="13" spans="1:8" s="179" customFormat="1" x14ac:dyDescent="0.15">
      <c r="A13" s="20" t="s">
        <v>15</v>
      </c>
      <c r="B13" s="21" t="s">
        <v>21</v>
      </c>
      <c r="C13" s="22">
        <v>0</v>
      </c>
      <c r="D13" s="7"/>
      <c r="E13" s="3"/>
      <c r="F13" s="3"/>
      <c r="G13" s="4"/>
      <c r="H13" s="4"/>
    </row>
    <row r="14" spans="1:8" s="179" customFormat="1" x14ac:dyDescent="0.15">
      <c r="A14" s="20" t="s">
        <v>16</v>
      </c>
      <c r="B14" s="21" t="s">
        <v>23</v>
      </c>
      <c r="C14" s="22">
        <v>0</v>
      </c>
      <c r="D14" s="7"/>
      <c r="E14" s="3"/>
      <c r="F14" s="3"/>
      <c r="G14" s="4"/>
      <c r="H14" s="4"/>
    </row>
    <row r="15" spans="1:8" s="179" customFormat="1" x14ac:dyDescent="0.15">
      <c r="A15" s="20" t="s">
        <v>17</v>
      </c>
      <c r="B15" s="21" t="s">
        <v>22</v>
      </c>
      <c r="C15" s="22">
        <v>0</v>
      </c>
      <c r="D15" s="7"/>
      <c r="E15" s="3"/>
      <c r="F15" s="3"/>
      <c r="G15" s="4"/>
      <c r="H15" s="4"/>
    </row>
    <row r="16" spans="1:8" s="179" customFormat="1" x14ac:dyDescent="0.15">
      <c r="A16" s="20" t="s">
        <v>65</v>
      </c>
      <c r="B16" s="21" t="s">
        <v>24</v>
      </c>
      <c r="C16" s="22">
        <v>0</v>
      </c>
    </row>
    <row r="17" spans="1:3" s="179" customFormat="1" x14ac:dyDescent="0.15">
      <c r="A17" s="20" t="s">
        <v>66</v>
      </c>
      <c r="B17" s="21" t="s">
        <v>25</v>
      </c>
      <c r="C17" s="22">
        <v>0</v>
      </c>
    </row>
    <row r="18" spans="1:3" s="179" customFormat="1" x14ac:dyDescent="0.15">
      <c r="A18" s="20" t="s">
        <v>28</v>
      </c>
      <c r="B18" s="21" t="s">
        <v>75</v>
      </c>
      <c r="C18" s="22">
        <v>3790</v>
      </c>
    </row>
    <row r="19" spans="1:3" s="179" customFormat="1" x14ac:dyDescent="0.15">
      <c r="A19" s="20" t="s">
        <v>32</v>
      </c>
      <c r="B19" s="21" t="s">
        <v>31</v>
      </c>
      <c r="C19" s="22">
        <v>213293.82</v>
      </c>
    </row>
    <row r="20" spans="1:3" s="179" customFormat="1" x14ac:dyDescent="0.15">
      <c r="A20" s="20" t="s">
        <v>34</v>
      </c>
      <c r="B20" s="21" t="s">
        <v>33</v>
      </c>
      <c r="C20" s="22">
        <v>0</v>
      </c>
    </row>
    <row r="21" spans="1:3" s="179" customFormat="1" x14ac:dyDescent="0.15">
      <c r="A21" s="20" t="s">
        <v>30</v>
      </c>
      <c r="B21" s="21" t="s">
        <v>29</v>
      </c>
      <c r="C21" s="22">
        <v>3340.04</v>
      </c>
    </row>
    <row r="22" spans="1:3" s="179" customFormat="1" ht="17" thickBot="1" x14ac:dyDescent="0.2">
      <c r="A22" s="20" t="s">
        <v>36</v>
      </c>
      <c r="B22" s="21" t="s">
        <v>35</v>
      </c>
      <c r="C22" s="22">
        <v>0</v>
      </c>
    </row>
    <row r="23" spans="1:3" s="179" customFormat="1" ht="17" thickBot="1" x14ac:dyDescent="0.2">
      <c r="A23" s="185"/>
      <c r="B23" s="186" t="s">
        <v>73</v>
      </c>
      <c r="C23" s="187">
        <f>SUM(C3:C22)</f>
        <v>1267452.43</v>
      </c>
    </row>
    <row r="24" spans="1:3" s="179" customFormat="1" ht="17" thickBot="1" x14ac:dyDescent="0.2">
      <c r="A24" s="34"/>
      <c r="B24" s="24"/>
      <c r="C24" s="23"/>
    </row>
    <row r="25" spans="1:3" s="179" customFormat="1" ht="31" thickBot="1" x14ac:dyDescent="0.2">
      <c r="A25" s="10" t="s">
        <v>2</v>
      </c>
      <c r="B25" s="65" t="s">
        <v>74</v>
      </c>
      <c r="C25" s="99" t="str">
        <f>"AUFWAND
"&amp;Jahrakt</f>
        <v>AUFWAND
2023</v>
      </c>
    </row>
    <row r="26" spans="1:3" s="179" customFormat="1" x14ac:dyDescent="0.15">
      <c r="A26" s="57" t="s">
        <v>3</v>
      </c>
      <c r="B26" s="101" t="s">
        <v>37</v>
      </c>
      <c r="C26" s="22">
        <v>282600.05</v>
      </c>
    </row>
    <row r="27" spans="1:3" s="179" customFormat="1" x14ac:dyDescent="0.15">
      <c r="A27" s="20" t="s">
        <v>4</v>
      </c>
      <c r="B27" s="36" t="s">
        <v>39</v>
      </c>
      <c r="C27" s="22">
        <v>106948.52999999998</v>
      </c>
    </row>
    <row r="28" spans="1:3" s="179" customFormat="1" x14ac:dyDescent="0.15">
      <c r="A28" s="20" t="s">
        <v>5</v>
      </c>
      <c r="B28" s="36" t="s">
        <v>46</v>
      </c>
      <c r="C28" s="22">
        <v>0</v>
      </c>
    </row>
    <row r="29" spans="1:3" s="179" customFormat="1" x14ac:dyDescent="0.15">
      <c r="A29" s="20" t="s">
        <v>7</v>
      </c>
      <c r="B29" s="36" t="s">
        <v>42</v>
      </c>
      <c r="C29" s="22">
        <v>1946.92</v>
      </c>
    </row>
    <row r="30" spans="1:3" s="179" customFormat="1" x14ac:dyDescent="0.15">
      <c r="A30" s="20" t="s">
        <v>8</v>
      </c>
      <c r="B30" s="36" t="s">
        <v>45</v>
      </c>
      <c r="C30" s="22">
        <v>1414.04</v>
      </c>
    </row>
    <row r="31" spans="1:3" s="179" customFormat="1" x14ac:dyDescent="0.15">
      <c r="A31" s="20" t="s">
        <v>10</v>
      </c>
      <c r="B31" s="36" t="s">
        <v>44</v>
      </c>
      <c r="C31" s="22">
        <v>13583.159999999998</v>
      </c>
    </row>
    <row r="32" spans="1:3" s="179" customFormat="1" x14ac:dyDescent="0.15">
      <c r="A32" s="20" t="s">
        <v>11</v>
      </c>
      <c r="B32" s="36" t="s">
        <v>43</v>
      </c>
      <c r="C32" s="22">
        <v>47959.57</v>
      </c>
    </row>
    <row r="33" spans="1:3" s="179" customFormat="1" x14ac:dyDescent="0.15">
      <c r="A33" s="20" t="s">
        <v>12</v>
      </c>
      <c r="B33" s="36" t="s">
        <v>40</v>
      </c>
      <c r="C33" s="22">
        <v>0</v>
      </c>
    </row>
    <row r="34" spans="1:3" s="179" customFormat="1" x14ac:dyDescent="0.15">
      <c r="A34" s="20" t="s">
        <v>13</v>
      </c>
      <c r="B34" s="36" t="s">
        <v>47</v>
      </c>
      <c r="C34" s="22">
        <v>14292.18</v>
      </c>
    </row>
    <row r="35" spans="1:3" s="179" customFormat="1" x14ac:dyDescent="0.15">
      <c r="A35" s="20" t="s">
        <v>14</v>
      </c>
      <c r="B35" s="36" t="s">
        <v>1</v>
      </c>
      <c r="C35" s="22">
        <v>109.72</v>
      </c>
    </row>
    <row r="36" spans="1:3" s="179" customFormat="1" x14ac:dyDescent="0.15">
      <c r="A36" s="20" t="s">
        <v>15</v>
      </c>
      <c r="B36" s="36" t="s">
        <v>48</v>
      </c>
      <c r="C36" s="22">
        <v>9089</v>
      </c>
    </row>
    <row r="37" spans="1:3" s="179" customFormat="1" x14ac:dyDescent="0.15">
      <c r="A37" s="20" t="s">
        <v>16</v>
      </c>
      <c r="B37" s="36" t="s">
        <v>64</v>
      </c>
      <c r="C37" s="22">
        <v>0</v>
      </c>
    </row>
    <row r="38" spans="1:3" s="179" customFormat="1" x14ac:dyDescent="0.15">
      <c r="A38" s="20" t="s">
        <v>17</v>
      </c>
      <c r="B38" s="36" t="s">
        <v>41</v>
      </c>
      <c r="C38" s="22">
        <v>550.75</v>
      </c>
    </row>
    <row r="39" spans="1:3" s="179" customFormat="1" ht="30" x14ac:dyDescent="0.15">
      <c r="A39" s="20" t="s">
        <v>65</v>
      </c>
      <c r="B39" s="36" t="s">
        <v>63</v>
      </c>
      <c r="C39" s="22">
        <v>0</v>
      </c>
    </row>
    <row r="40" spans="1:3" s="179" customFormat="1" x14ac:dyDescent="0.15">
      <c r="A40" s="20" t="s">
        <v>66</v>
      </c>
      <c r="B40" s="36" t="s">
        <v>53</v>
      </c>
      <c r="C40" s="22">
        <v>20594.27</v>
      </c>
    </row>
    <row r="41" spans="1:3" s="179" customFormat="1" x14ac:dyDescent="0.15">
      <c r="A41" s="20" t="s">
        <v>67</v>
      </c>
      <c r="B41" s="36" t="s">
        <v>54</v>
      </c>
      <c r="C41" s="22">
        <v>242309.01</v>
      </c>
    </row>
    <row r="42" spans="1:3" s="179" customFormat="1" ht="30" x14ac:dyDescent="0.15">
      <c r="A42" s="20" t="s">
        <v>68</v>
      </c>
      <c r="B42" s="36" t="s">
        <v>38</v>
      </c>
      <c r="C42" s="22">
        <v>0</v>
      </c>
    </row>
    <row r="43" spans="1:3" s="179" customFormat="1" ht="30" x14ac:dyDescent="0.15">
      <c r="A43" s="20" t="s">
        <v>52</v>
      </c>
      <c r="B43" s="36" t="s">
        <v>51</v>
      </c>
      <c r="C43" s="22">
        <v>15</v>
      </c>
    </row>
    <row r="44" spans="1:3" s="179" customFormat="1" ht="30" x14ac:dyDescent="0.15">
      <c r="A44" s="20" t="s">
        <v>56</v>
      </c>
      <c r="B44" s="36" t="s">
        <v>55</v>
      </c>
      <c r="C44" s="22">
        <v>213293.82</v>
      </c>
    </row>
    <row r="45" spans="1:3" s="179" customFormat="1" ht="30" x14ac:dyDescent="0.15">
      <c r="A45" s="20" t="s">
        <v>58</v>
      </c>
      <c r="B45" s="36" t="s">
        <v>57</v>
      </c>
      <c r="C45" s="22">
        <v>4440</v>
      </c>
    </row>
    <row r="46" spans="1:3" s="179" customFormat="1" ht="30" x14ac:dyDescent="0.15">
      <c r="A46" s="20" t="s">
        <v>60</v>
      </c>
      <c r="B46" s="36" t="s">
        <v>59</v>
      </c>
      <c r="C46" s="22">
        <v>3340.04</v>
      </c>
    </row>
    <row r="47" spans="1:3" s="179" customFormat="1" ht="17" thickBot="1" x14ac:dyDescent="0.2">
      <c r="A47" s="20" t="s">
        <v>50</v>
      </c>
      <c r="B47" s="36" t="s">
        <v>49</v>
      </c>
      <c r="C47" s="22">
        <v>0</v>
      </c>
    </row>
    <row r="48" spans="1:3" s="179" customFormat="1" ht="17" thickBot="1" x14ac:dyDescent="0.2">
      <c r="A48" s="185"/>
      <c r="B48" s="188" t="s">
        <v>72</v>
      </c>
      <c r="C48" s="189">
        <f>SUM(C26:C47)</f>
        <v>962486.06</v>
      </c>
    </row>
    <row r="49" spans="1:782" s="179" customFormat="1" x14ac:dyDescent="0.15">
      <c r="A49" s="183"/>
      <c r="B49" s="180"/>
      <c r="C49" s="184"/>
      <c r="D49" s="3"/>
      <c r="E49" s="178"/>
      <c r="F49" s="178"/>
    </row>
    <row r="50" spans="1:782" s="8" customFormat="1" x14ac:dyDescent="0.15">
      <c r="A50" s="3"/>
      <c r="B50" s="7"/>
      <c r="C50" s="5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</row>
    <row r="51" spans="1:782" s="8" customFormat="1" x14ac:dyDescent="0.15">
      <c r="A51" s="3"/>
      <c r="B51" s="7"/>
      <c r="C51" s="5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</row>
    <row r="52" spans="1:782" s="8" customFormat="1" x14ac:dyDescent="0.15">
      <c r="A52" s="3"/>
      <c r="B52" s="7"/>
      <c r="C52" s="5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</row>
    <row r="53" spans="1:782" s="8" customFormat="1" x14ac:dyDescent="0.15">
      <c r="A53" s="3"/>
      <c r="B53" s="7"/>
      <c r="C53" s="5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</row>
    <row r="54" spans="1:782" s="8" customFormat="1" x14ac:dyDescent="0.15">
      <c r="A54" s="3"/>
      <c r="B54" s="7"/>
      <c r="C54" s="5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</row>
    <row r="55" spans="1:782" s="8" customFormat="1" x14ac:dyDescent="0.15">
      <c r="A55" s="3"/>
      <c r="B55" s="7"/>
      <c r="C55" s="5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</row>
    <row r="56" spans="1:782" s="8" customFormat="1" x14ac:dyDescent="0.15">
      <c r="A56" s="3"/>
      <c r="B56" s="7"/>
      <c r="C56" s="5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</row>
    <row r="57" spans="1:782" s="8" customFormat="1" x14ac:dyDescent="0.15">
      <c r="A57" s="3"/>
      <c r="B57" s="7"/>
      <c r="C57" s="5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</row>
    <row r="58" spans="1:782" s="8" customFormat="1" x14ac:dyDescent="0.15">
      <c r="A58" s="3"/>
      <c r="B58" s="7"/>
      <c r="C58" s="5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</row>
    <row r="59" spans="1:782" s="8" customFormat="1" x14ac:dyDescent="0.15">
      <c r="A59" s="3"/>
      <c r="B59" s="7"/>
      <c r="C59" s="5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</row>
    <row r="60" spans="1:782" s="8" customFormat="1" x14ac:dyDescent="0.15">
      <c r="A60" s="3"/>
      <c r="B60" s="7"/>
      <c r="C60" s="5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</row>
    <row r="61" spans="1:782" s="8" customFormat="1" x14ac:dyDescent="0.15">
      <c r="A61" s="3"/>
      <c r="B61" s="7"/>
      <c r="C61" s="5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</row>
    <row r="62" spans="1:782" s="8" customFormat="1" x14ac:dyDescent="0.15">
      <c r="A62" s="3"/>
      <c r="B62" s="7"/>
      <c r="C62" s="5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</row>
    <row r="63" spans="1:782" s="8" customFormat="1" x14ac:dyDescent="0.15">
      <c r="A63" s="3"/>
      <c r="B63" s="7"/>
      <c r="C63" s="5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</row>
  </sheetData>
  <mergeCells count="1">
    <mergeCell ref="A1:C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A467-564A-431C-B9FA-0094DB2C4B52}">
  <dimension ref="A1:ADB63"/>
  <sheetViews>
    <sheetView workbookViewId="0">
      <selection activeCell="E35" sqref="E35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4.6640625" style="8" customWidth="1"/>
    <col min="5" max="5" width="14.6640625" style="4" customWidth="1"/>
    <col min="6" max="6" width="11.33203125" style="4" customWidth="1"/>
    <col min="7" max="7" width="11.33203125" style="3" customWidth="1"/>
    <col min="8" max="8" width="16.83203125" style="3" customWidth="1"/>
    <col min="9" max="16384" width="10.1640625" style="3"/>
  </cols>
  <sheetData>
    <row r="1" spans="1:8" ht="35.5" customHeight="1" thickBot="1" x14ac:dyDescent="0.2">
      <c r="A1" s="268" t="str">
        <f>"Die Grünen Tirol - LANDESHAUPTSTADT Innsbruck
Angaben für den Rechenschaftsbericht für das Jahr "&amp;Jahrakt</f>
        <v>Die Grünen Tirol - LANDESHAUPTSTADT Innsbruck
Angaben für den Rechenschaftsbericht für das Jahr 2023</v>
      </c>
      <c r="B1" s="269"/>
      <c r="C1" s="270"/>
      <c r="D1" s="3"/>
      <c r="E1" s="3"/>
      <c r="F1" s="3"/>
    </row>
    <row r="2" spans="1:8" s="12" customFormat="1" ht="26.5" customHeight="1" thickBot="1" x14ac:dyDescent="0.2">
      <c r="A2" s="10" t="s">
        <v>2</v>
      </c>
      <c r="B2" s="65" t="s">
        <v>71</v>
      </c>
      <c r="C2" s="99" t="str">
        <f>"ERTRAG
" &amp;Jahrakt</f>
        <v>ERTRAG
2023</v>
      </c>
      <c r="D2" s="24"/>
      <c r="E2" s="17"/>
      <c r="F2" s="18"/>
      <c r="G2" s="40"/>
      <c r="H2" s="40"/>
    </row>
    <row r="3" spans="1:8" s="12" customFormat="1" ht="15" x14ac:dyDescent="0.15">
      <c r="A3" s="57" t="s">
        <v>3</v>
      </c>
      <c r="B3" s="58" t="s">
        <v>6</v>
      </c>
      <c r="C3" s="22">
        <v>157136.95999999999</v>
      </c>
      <c r="D3" s="16"/>
      <c r="E3" s="17"/>
      <c r="F3" s="18"/>
      <c r="G3" s="19"/>
      <c r="H3" s="19"/>
    </row>
    <row r="4" spans="1:8" s="12" customFormat="1" ht="15" x14ac:dyDescent="0.15">
      <c r="A4" s="20" t="s">
        <v>4</v>
      </c>
      <c r="B4" s="21" t="s">
        <v>0</v>
      </c>
      <c r="C4" s="22">
        <v>0</v>
      </c>
      <c r="D4" s="16"/>
      <c r="E4" s="17"/>
      <c r="F4" s="18"/>
      <c r="G4" s="19"/>
      <c r="H4" s="19"/>
    </row>
    <row r="5" spans="1:8" s="12" customFormat="1" ht="15" x14ac:dyDescent="0.15">
      <c r="A5" s="20" t="s">
        <v>5</v>
      </c>
      <c r="B5" s="21" t="s">
        <v>26</v>
      </c>
      <c r="C5" s="22">
        <v>2499.92</v>
      </c>
      <c r="D5" s="16"/>
      <c r="E5" s="17"/>
      <c r="F5" s="18"/>
      <c r="G5" s="19"/>
      <c r="H5" s="19"/>
    </row>
    <row r="6" spans="1:8" s="12" customFormat="1" ht="30" x14ac:dyDescent="0.15">
      <c r="A6" s="20" t="s">
        <v>7</v>
      </c>
      <c r="B6" s="21" t="s">
        <v>27</v>
      </c>
      <c r="C6" s="22">
        <v>0</v>
      </c>
      <c r="D6" s="16"/>
      <c r="E6" s="23"/>
      <c r="F6" s="23"/>
      <c r="G6" s="19"/>
      <c r="H6" s="19"/>
    </row>
    <row r="7" spans="1:8" s="12" customFormat="1" ht="15.5" customHeight="1" x14ac:dyDescent="0.15">
      <c r="A7" s="20" t="s">
        <v>8</v>
      </c>
      <c r="B7" s="21" t="s">
        <v>19</v>
      </c>
      <c r="C7" s="22">
        <v>0</v>
      </c>
      <c r="D7" s="16"/>
      <c r="E7" s="17"/>
      <c r="F7" s="18"/>
      <c r="G7" s="19"/>
      <c r="H7" s="19"/>
    </row>
    <row r="8" spans="1:8" s="12" customFormat="1" ht="15" x14ac:dyDescent="0.15">
      <c r="A8" s="20" t="s">
        <v>10</v>
      </c>
      <c r="B8" s="21" t="s">
        <v>9</v>
      </c>
      <c r="C8" s="22">
        <v>0</v>
      </c>
      <c r="D8" s="24"/>
      <c r="E8" s="25"/>
      <c r="F8" s="18"/>
      <c r="G8" s="19"/>
      <c r="H8" s="19"/>
    </row>
    <row r="9" spans="1:8" s="12" customFormat="1" ht="15" x14ac:dyDescent="0.15">
      <c r="A9" s="20" t="s">
        <v>11</v>
      </c>
      <c r="B9" s="21" t="s">
        <v>61</v>
      </c>
      <c r="C9" s="22">
        <v>0</v>
      </c>
      <c r="D9" s="28"/>
      <c r="F9" s="18"/>
      <c r="G9" s="19"/>
      <c r="H9" s="19"/>
    </row>
    <row r="10" spans="1:8" s="12" customFormat="1" ht="15" x14ac:dyDescent="0.15">
      <c r="A10" s="20" t="s">
        <v>12</v>
      </c>
      <c r="B10" s="21" t="s">
        <v>62</v>
      </c>
      <c r="C10" s="22">
        <v>0</v>
      </c>
      <c r="D10" s="29"/>
      <c r="E10" s="18"/>
      <c r="F10" s="18"/>
      <c r="G10" s="19"/>
      <c r="H10" s="19"/>
    </row>
    <row r="11" spans="1:8" s="12" customFormat="1" ht="45" x14ac:dyDescent="0.15">
      <c r="A11" s="20" t="s">
        <v>13</v>
      </c>
      <c r="B11" s="21" t="s">
        <v>18</v>
      </c>
      <c r="C11" s="22">
        <v>0</v>
      </c>
      <c r="D11" s="29"/>
      <c r="E11" s="18"/>
      <c r="F11" s="18"/>
      <c r="G11" s="19"/>
      <c r="H11" s="19"/>
    </row>
    <row r="12" spans="1:8" s="12" customFormat="1" ht="15" x14ac:dyDescent="0.15">
      <c r="A12" s="20" t="s">
        <v>14</v>
      </c>
      <c r="B12" s="21" t="s">
        <v>20</v>
      </c>
      <c r="C12" s="22">
        <v>800</v>
      </c>
      <c r="D12" s="29"/>
      <c r="E12" s="18"/>
      <c r="F12" s="18"/>
      <c r="G12" s="19"/>
      <c r="H12" s="19"/>
    </row>
    <row r="13" spans="1:8" s="12" customFormat="1" ht="15" x14ac:dyDescent="0.15">
      <c r="A13" s="20" t="s">
        <v>15</v>
      </c>
      <c r="B13" s="21" t="s">
        <v>21</v>
      </c>
      <c r="C13" s="22">
        <v>0</v>
      </c>
      <c r="D13" s="29"/>
      <c r="E13" s="18"/>
      <c r="F13" s="18"/>
      <c r="G13" s="19"/>
      <c r="H13" s="19"/>
    </row>
    <row r="14" spans="1:8" s="12" customFormat="1" ht="15" x14ac:dyDescent="0.15">
      <c r="A14" s="20" t="s">
        <v>16</v>
      </c>
      <c r="B14" s="21" t="s">
        <v>23</v>
      </c>
      <c r="C14" s="22">
        <v>0</v>
      </c>
      <c r="D14" s="29"/>
      <c r="E14" s="18"/>
      <c r="F14" s="18"/>
      <c r="G14" s="19"/>
      <c r="H14" s="19"/>
    </row>
    <row r="15" spans="1:8" s="12" customFormat="1" ht="15" x14ac:dyDescent="0.15">
      <c r="A15" s="20" t="s">
        <v>17</v>
      </c>
      <c r="B15" s="21" t="s">
        <v>22</v>
      </c>
      <c r="C15" s="22">
        <v>0</v>
      </c>
      <c r="D15" s="29"/>
      <c r="E15" s="18"/>
      <c r="F15" s="18"/>
      <c r="G15" s="19"/>
      <c r="H15" s="19"/>
    </row>
    <row r="16" spans="1:8" s="12" customFormat="1" ht="15" x14ac:dyDescent="0.15">
      <c r="A16" s="20" t="s">
        <v>65</v>
      </c>
      <c r="B16" s="21" t="s">
        <v>24</v>
      </c>
      <c r="C16" s="22">
        <v>0</v>
      </c>
    </row>
    <row r="17" spans="1:3" s="12" customFormat="1" ht="15" x14ac:dyDescent="0.15">
      <c r="A17" s="20" t="s">
        <v>66</v>
      </c>
      <c r="B17" s="21" t="s">
        <v>25</v>
      </c>
      <c r="C17" s="22">
        <v>0</v>
      </c>
    </row>
    <row r="18" spans="1:3" s="12" customFormat="1" ht="15" x14ac:dyDescent="0.15">
      <c r="A18" s="20" t="s">
        <v>28</v>
      </c>
      <c r="B18" s="21" t="s">
        <v>75</v>
      </c>
      <c r="C18" s="22">
        <v>0.01</v>
      </c>
    </row>
    <row r="19" spans="1:3" s="12" customFormat="1" ht="15" x14ac:dyDescent="0.15">
      <c r="A19" s="20" t="s">
        <v>32</v>
      </c>
      <c r="B19" s="21" t="s">
        <v>31</v>
      </c>
      <c r="C19" s="22">
        <v>0</v>
      </c>
    </row>
    <row r="20" spans="1:3" s="12" customFormat="1" ht="15" x14ac:dyDescent="0.15">
      <c r="A20" s="20" t="s">
        <v>34</v>
      </c>
      <c r="B20" s="21" t="s">
        <v>33</v>
      </c>
      <c r="C20" s="22">
        <v>0</v>
      </c>
    </row>
    <row r="21" spans="1:3" s="12" customFormat="1" ht="15" x14ac:dyDescent="0.15">
      <c r="A21" s="20" t="s">
        <v>30</v>
      </c>
      <c r="B21" s="21" t="s">
        <v>29</v>
      </c>
      <c r="C21" s="22">
        <v>0</v>
      </c>
    </row>
    <row r="22" spans="1:3" s="12" customFormat="1" thickBot="1" x14ac:dyDescent="0.2">
      <c r="A22" s="20" t="s">
        <v>36</v>
      </c>
      <c r="B22" s="21" t="s">
        <v>35</v>
      </c>
      <c r="C22" s="22">
        <v>0</v>
      </c>
    </row>
    <row r="23" spans="1:3" s="33" customFormat="1" ht="27" customHeight="1" thickBot="1" x14ac:dyDescent="0.2">
      <c r="A23" s="100"/>
      <c r="B23" s="167" t="s">
        <v>114</v>
      </c>
      <c r="C23" s="168">
        <f>SUM(C3:C22)</f>
        <v>160436.89000000001</v>
      </c>
    </row>
    <row r="24" spans="1:3" s="12" customFormat="1" ht="15" thickBot="1" x14ac:dyDescent="0.2">
      <c r="A24" s="34"/>
      <c r="B24" s="24"/>
      <c r="C24" s="23"/>
    </row>
    <row r="25" spans="1:3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</row>
    <row r="26" spans="1:3" s="12" customFormat="1" ht="15" x14ac:dyDescent="0.15">
      <c r="A26" s="57" t="s">
        <v>3</v>
      </c>
      <c r="B26" s="101" t="s">
        <v>37</v>
      </c>
      <c r="C26" s="22">
        <v>98602.950000000012</v>
      </c>
    </row>
    <row r="27" spans="1:3" s="12" customFormat="1" ht="15" x14ac:dyDescent="0.15">
      <c r="A27" s="20" t="s">
        <v>4</v>
      </c>
      <c r="B27" s="36" t="s">
        <v>39</v>
      </c>
      <c r="C27" s="22">
        <v>14713.049999999997</v>
      </c>
    </row>
    <row r="28" spans="1:3" s="12" customFormat="1" ht="15" x14ac:dyDescent="0.15">
      <c r="A28" s="20" t="s">
        <v>5</v>
      </c>
      <c r="B28" s="36" t="s">
        <v>46</v>
      </c>
      <c r="C28" s="22">
        <v>7306.4</v>
      </c>
    </row>
    <row r="29" spans="1:3" s="12" customFormat="1" ht="15" x14ac:dyDescent="0.15">
      <c r="A29" s="20" t="s">
        <v>7</v>
      </c>
      <c r="B29" s="36" t="s">
        <v>42</v>
      </c>
      <c r="C29" s="22">
        <v>928.8</v>
      </c>
    </row>
    <row r="30" spans="1:3" s="12" customFormat="1" ht="15" x14ac:dyDescent="0.15">
      <c r="A30" s="20" t="s">
        <v>8</v>
      </c>
      <c r="B30" s="36" t="s">
        <v>45</v>
      </c>
      <c r="C30" s="22">
        <v>1994.63</v>
      </c>
    </row>
    <row r="31" spans="1:3" s="12" customFormat="1" ht="15" x14ac:dyDescent="0.15">
      <c r="A31" s="20" t="s">
        <v>10</v>
      </c>
      <c r="B31" s="36" t="s">
        <v>44</v>
      </c>
      <c r="C31" s="22">
        <v>48622.559999999998</v>
      </c>
    </row>
    <row r="32" spans="1:3" s="12" customFormat="1" ht="15" x14ac:dyDescent="0.15">
      <c r="A32" s="20" t="s">
        <v>11</v>
      </c>
      <c r="B32" s="36" t="s">
        <v>43</v>
      </c>
      <c r="C32" s="22">
        <v>14325.92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2854.55</v>
      </c>
    </row>
    <row r="35" spans="1:3" s="12" customFormat="1" ht="15" x14ac:dyDescent="0.15">
      <c r="A35" s="20" t="s">
        <v>14</v>
      </c>
      <c r="B35" s="36" t="s">
        <v>1</v>
      </c>
      <c r="C35" s="22">
        <v>267</v>
      </c>
    </row>
    <row r="36" spans="1:3" s="12" customFormat="1" ht="15" x14ac:dyDescent="0.15">
      <c r="A36" s="20" t="s">
        <v>15</v>
      </c>
      <c r="B36" s="36" t="s">
        <v>48</v>
      </c>
      <c r="C36" s="22">
        <v>6407</v>
      </c>
    </row>
    <row r="37" spans="1:3" s="12" customFormat="1" ht="15" x14ac:dyDescent="0.15">
      <c r="A37" s="20" t="s">
        <v>16</v>
      </c>
      <c r="B37" s="36" t="s">
        <v>64</v>
      </c>
      <c r="C37" s="22">
        <v>0</v>
      </c>
    </row>
    <row r="38" spans="1:3" s="12" customFormat="1" ht="15" x14ac:dyDescent="0.15">
      <c r="A38" s="20" t="s">
        <v>17</v>
      </c>
      <c r="B38" s="36" t="s">
        <v>41</v>
      </c>
      <c r="C38" s="22">
        <v>4329.2299999999996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0</v>
      </c>
    </row>
    <row r="41" spans="1:3" s="12" customFormat="1" ht="15" x14ac:dyDescent="0.15">
      <c r="A41" s="20" t="s">
        <v>67</v>
      </c>
      <c r="B41" s="36" t="s">
        <v>54</v>
      </c>
      <c r="C41" s="22">
        <v>0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171.96</v>
      </c>
    </row>
    <row r="44" spans="1:3" s="12" customFormat="1" ht="30" x14ac:dyDescent="0.15">
      <c r="A44" s="20" t="s">
        <v>56</v>
      </c>
      <c r="B44" s="36" t="s">
        <v>55</v>
      </c>
      <c r="C44" s="22">
        <v>0</v>
      </c>
    </row>
    <row r="45" spans="1:3" s="12" customFormat="1" ht="30" x14ac:dyDescent="0.15">
      <c r="A45" s="20" t="s">
        <v>58</v>
      </c>
      <c r="B45" s="36" t="s">
        <v>57</v>
      </c>
      <c r="C45" s="22">
        <v>0</v>
      </c>
    </row>
    <row r="46" spans="1:3" s="12" customFormat="1" ht="30" x14ac:dyDescent="0.15">
      <c r="A46" s="20" t="s">
        <v>60</v>
      </c>
      <c r="B46" s="36" t="s">
        <v>59</v>
      </c>
      <c r="C46" s="22">
        <v>0</v>
      </c>
    </row>
    <row r="47" spans="1:3" s="12" customFormat="1" ht="31" thickBot="1" x14ac:dyDescent="0.2">
      <c r="A47" s="20" t="s">
        <v>50</v>
      </c>
      <c r="B47" s="36" t="s">
        <v>49</v>
      </c>
      <c r="C47" s="22">
        <v>0</v>
      </c>
    </row>
    <row r="48" spans="1:3" s="33" customFormat="1" ht="27" customHeight="1" thickBot="1" x14ac:dyDescent="0.2">
      <c r="A48" s="100"/>
      <c r="B48" s="167" t="s">
        <v>116</v>
      </c>
      <c r="C48" s="168">
        <f>SUM(C26:C47)</f>
        <v>200524.05000000002</v>
      </c>
    </row>
    <row r="49" spans="1:782" s="12" customFormat="1" ht="14" x14ac:dyDescent="0.15">
      <c r="A49" s="38"/>
      <c r="B49" s="16"/>
      <c r="C49" s="39"/>
      <c r="D49" s="18"/>
      <c r="E49" s="40"/>
      <c r="F49" s="40"/>
    </row>
    <row r="50" spans="1:782" s="102" customFormat="1" ht="14" x14ac:dyDescent="0.15">
      <c r="A50" s="18"/>
      <c r="B50" s="29"/>
      <c r="C50" s="23"/>
      <c r="E50" s="19"/>
      <c r="F50" s="19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</row>
    <row r="51" spans="1:782" s="102" customFormat="1" ht="14" x14ac:dyDescent="0.15">
      <c r="A51" s="18"/>
      <c r="B51" s="29"/>
      <c r="C51" s="23"/>
      <c r="E51" s="19"/>
      <c r="F51" s="19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</row>
    <row r="52" spans="1:782" s="102" customFormat="1" ht="14" x14ac:dyDescent="0.15">
      <c r="A52" s="18"/>
      <c r="B52" s="29"/>
      <c r="C52" s="23"/>
      <c r="E52" s="19"/>
      <c r="F52" s="19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</row>
    <row r="53" spans="1:782" s="102" customFormat="1" ht="14" x14ac:dyDescent="0.15">
      <c r="A53" s="18"/>
      <c r="B53" s="29"/>
      <c r="C53" s="23"/>
      <c r="E53" s="19"/>
      <c r="F53" s="19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</row>
    <row r="54" spans="1:782" s="102" customFormat="1" ht="14" x14ac:dyDescent="0.15">
      <c r="A54" s="18"/>
      <c r="B54" s="29"/>
      <c r="C54" s="23"/>
      <c r="E54" s="19"/>
      <c r="F54" s="19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</row>
    <row r="55" spans="1:782" s="8" customFormat="1" x14ac:dyDescent="0.15">
      <c r="A55" s="3"/>
      <c r="B55" s="7"/>
      <c r="C55" s="5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</row>
    <row r="56" spans="1:782" s="8" customFormat="1" x14ac:dyDescent="0.15">
      <c r="A56" s="3"/>
      <c r="B56" s="7"/>
      <c r="C56" s="5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</row>
    <row r="57" spans="1:782" s="8" customFormat="1" x14ac:dyDescent="0.15">
      <c r="A57" s="3"/>
      <c r="B57" s="7"/>
      <c r="C57" s="5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</row>
    <row r="58" spans="1:782" s="8" customFormat="1" x14ac:dyDescent="0.15">
      <c r="A58" s="3"/>
      <c r="B58" s="7"/>
      <c r="C58" s="5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</row>
    <row r="59" spans="1:782" s="8" customFormat="1" x14ac:dyDescent="0.15">
      <c r="A59" s="3"/>
      <c r="B59" s="7"/>
      <c r="C59" s="5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</row>
    <row r="60" spans="1:782" s="8" customFormat="1" x14ac:dyDescent="0.15">
      <c r="A60" s="3"/>
      <c r="B60" s="7"/>
      <c r="C60" s="5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</row>
    <row r="61" spans="1:782" s="8" customFormat="1" x14ac:dyDescent="0.15">
      <c r="A61" s="3"/>
      <c r="B61" s="7"/>
      <c r="C61" s="5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</row>
    <row r="62" spans="1:782" s="8" customFormat="1" x14ac:dyDescent="0.15">
      <c r="A62" s="3"/>
      <c r="B62" s="7"/>
      <c r="C62" s="5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</row>
    <row r="63" spans="1:782" s="8" customFormat="1" x14ac:dyDescent="0.15">
      <c r="A63" s="3"/>
      <c r="B63" s="7"/>
      <c r="C63" s="5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</row>
  </sheetData>
  <mergeCells count="1">
    <mergeCell ref="A1:C1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D5EA1-5FFF-4C84-84FE-C2DF8D436365}">
  <dimension ref="A1:G23"/>
  <sheetViews>
    <sheetView workbookViewId="0">
      <selection activeCell="F9" sqref="F9"/>
    </sheetView>
  </sheetViews>
  <sheetFormatPr baseColWidth="10" defaultColWidth="10" defaultRowHeight="16" x14ac:dyDescent="0.2"/>
  <cols>
    <col min="1" max="1" width="9.1640625" style="131" customWidth="1"/>
    <col min="2" max="2" width="44.1640625" style="132" customWidth="1"/>
    <col min="3" max="3" width="11.6640625" style="133" customWidth="1"/>
    <col min="4" max="4" width="11.6640625" style="130" customWidth="1"/>
    <col min="5" max="16384" width="10" style="128"/>
  </cols>
  <sheetData>
    <row r="1" spans="1:7" s="156" customFormat="1" ht="36" customHeight="1" thickBot="1" x14ac:dyDescent="0.2">
      <c r="A1" s="278" t="s">
        <v>196</v>
      </c>
      <c r="B1" s="279"/>
      <c r="C1" s="279"/>
      <c r="D1" s="280"/>
    </row>
    <row r="2" spans="1:7" s="125" customFormat="1" ht="35.5" customHeight="1" x14ac:dyDescent="0.15">
      <c r="A2" s="169" t="s">
        <v>118</v>
      </c>
      <c r="B2" s="170" t="s">
        <v>119</v>
      </c>
      <c r="C2" s="171" t="s">
        <v>120</v>
      </c>
      <c r="D2" s="172" t="s">
        <v>121</v>
      </c>
      <c r="E2" s="119"/>
      <c r="F2" s="119"/>
      <c r="G2" s="124"/>
    </row>
    <row r="3" spans="1:7" s="124" customFormat="1" ht="15" x14ac:dyDescent="0.15">
      <c r="A3" s="111">
        <v>70200</v>
      </c>
      <c r="B3" s="112" t="s">
        <v>197</v>
      </c>
      <c r="C3" s="113">
        <v>80.02</v>
      </c>
      <c r="D3" s="114">
        <v>1134.48</v>
      </c>
      <c r="E3" s="120"/>
      <c r="F3" s="120"/>
    </row>
    <row r="4" spans="1:7" s="124" customFormat="1" ht="15" x14ac:dyDescent="0.15">
      <c r="A4" s="111">
        <v>70300</v>
      </c>
      <c r="B4" s="112" t="s">
        <v>198</v>
      </c>
      <c r="C4" s="113">
        <v>106.11</v>
      </c>
      <c r="D4" s="114">
        <v>958.33</v>
      </c>
      <c r="E4" s="120"/>
      <c r="F4" s="120"/>
    </row>
    <row r="5" spans="1:7" s="124" customFormat="1" ht="15" x14ac:dyDescent="0.15">
      <c r="A5" s="111">
        <v>70400</v>
      </c>
      <c r="B5" s="112" t="s">
        <v>199</v>
      </c>
      <c r="C5" s="113">
        <v>951.41</v>
      </c>
      <c r="D5" s="114">
        <v>998.57</v>
      </c>
      <c r="E5" s="120"/>
      <c r="F5" s="120"/>
    </row>
    <row r="6" spans="1:7" s="124" customFormat="1" ht="15" x14ac:dyDescent="0.15">
      <c r="A6" s="111">
        <v>70500</v>
      </c>
      <c r="B6" s="112" t="s">
        <v>200</v>
      </c>
      <c r="C6" s="113">
        <v>1778.68</v>
      </c>
      <c r="D6" s="114">
        <v>1701.93</v>
      </c>
      <c r="E6" s="120"/>
      <c r="F6" s="120"/>
    </row>
    <row r="7" spans="1:7" s="124" customFormat="1" ht="15" x14ac:dyDescent="0.15">
      <c r="A7" s="111">
        <v>70700</v>
      </c>
      <c r="B7" s="112" t="s">
        <v>201</v>
      </c>
      <c r="C7" s="113">
        <v>0</v>
      </c>
      <c r="D7" s="114">
        <v>99</v>
      </c>
      <c r="E7" s="120"/>
      <c r="F7" s="120"/>
    </row>
    <row r="8" spans="1:7" s="124" customFormat="1" ht="15" x14ac:dyDescent="0.15">
      <c r="A8" s="111">
        <v>70800</v>
      </c>
      <c r="B8" s="112" t="s">
        <v>202</v>
      </c>
      <c r="C8" s="113">
        <v>544.04999999999995</v>
      </c>
      <c r="D8" s="114">
        <v>417.85</v>
      </c>
      <c r="E8" s="120"/>
      <c r="F8" s="120"/>
    </row>
    <row r="9" spans="1:7" s="124" customFormat="1" ht="15" x14ac:dyDescent="0.15">
      <c r="A9" s="111">
        <v>70900</v>
      </c>
      <c r="B9" s="112" t="s">
        <v>203</v>
      </c>
      <c r="C9" s="113">
        <v>1063.29</v>
      </c>
      <c r="D9" s="114">
        <v>453.79</v>
      </c>
      <c r="E9" s="120"/>
      <c r="F9" s="120"/>
    </row>
    <row r="10" spans="1:7" s="124" customFormat="1" ht="27" customHeight="1" thickBot="1" x14ac:dyDescent="0.2">
      <c r="A10" s="152"/>
      <c r="B10" s="153" t="s">
        <v>129</v>
      </c>
      <c r="C10" s="154">
        <f>SUM(C3:C9)</f>
        <v>4523.5600000000004</v>
      </c>
      <c r="D10" s="155">
        <f>SUM(D3:D9)</f>
        <v>5763.9500000000007</v>
      </c>
    </row>
    <row r="11" spans="1:7" s="143" customFormat="1" x14ac:dyDescent="0.2">
      <c r="A11" s="140"/>
      <c r="B11" s="141"/>
      <c r="C11" s="142"/>
      <c r="D11" s="128"/>
    </row>
    <row r="12" spans="1:7" x14ac:dyDescent="0.2">
      <c r="A12" s="128"/>
      <c r="B12" s="129"/>
      <c r="C12" s="128"/>
    </row>
    <row r="13" spans="1:7" x14ac:dyDescent="0.2">
      <c r="A13" s="128"/>
      <c r="B13" s="129"/>
      <c r="C13" s="190"/>
    </row>
    <row r="14" spans="1:7" x14ac:dyDescent="0.2">
      <c r="A14" s="128"/>
      <c r="B14" s="129"/>
      <c r="C14" s="190"/>
      <c r="D14" s="191"/>
    </row>
    <row r="15" spans="1:7" x14ac:dyDescent="0.2">
      <c r="A15" s="128"/>
      <c r="B15" s="129"/>
      <c r="C15" s="128"/>
    </row>
    <row r="16" spans="1:7" x14ac:dyDescent="0.2">
      <c r="A16" s="128"/>
      <c r="B16" s="129"/>
      <c r="C16" s="128"/>
    </row>
    <row r="17" spans="1:3" x14ac:dyDescent="0.2">
      <c r="A17" s="128"/>
      <c r="B17" s="129"/>
      <c r="C17" s="128"/>
    </row>
    <row r="18" spans="1:3" x14ac:dyDescent="0.2">
      <c r="A18" s="128"/>
      <c r="B18" s="129"/>
      <c r="C18" s="128"/>
    </row>
    <row r="19" spans="1:3" x14ac:dyDescent="0.2">
      <c r="A19" s="128"/>
      <c r="B19" s="129"/>
      <c r="C19" s="128"/>
    </row>
    <row r="20" spans="1:3" x14ac:dyDescent="0.2">
      <c r="A20" s="128"/>
      <c r="B20" s="129"/>
      <c r="C20" s="128"/>
    </row>
    <row r="21" spans="1:3" x14ac:dyDescent="0.2">
      <c r="A21" s="128"/>
      <c r="B21" s="129"/>
      <c r="C21" s="128"/>
    </row>
    <row r="22" spans="1:3" x14ac:dyDescent="0.2">
      <c r="A22" s="128"/>
      <c r="B22" s="129"/>
      <c r="C22" s="128"/>
    </row>
    <row r="23" spans="1:3" x14ac:dyDescent="0.2">
      <c r="A23" s="128"/>
      <c r="B23" s="129"/>
      <c r="C23" s="128"/>
    </row>
  </sheetData>
  <mergeCells count="1">
    <mergeCell ref="A1:D1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5505-BF33-409D-B288-2531D24940EB}">
  <dimension ref="A1:ACZ64"/>
  <sheetViews>
    <sheetView workbookViewId="0">
      <selection activeCell="B3" sqref="B3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1.33203125" style="4" customWidth="1"/>
    <col min="5" max="5" width="11.33203125" style="3" customWidth="1"/>
    <col min="6" max="6" width="16.83203125" style="3" customWidth="1"/>
    <col min="7" max="16384" width="10.1640625" style="3"/>
  </cols>
  <sheetData>
    <row r="1" spans="1:6" ht="35.5" customHeight="1" thickBot="1" x14ac:dyDescent="0.2">
      <c r="A1" s="268" t="str">
        <f>"Die Grünen Vorarlberg - LANDESORGANISATION
Angaben für den Rechenschaftsbericht für das Jahr "&amp;Jahrakt</f>
        <v>Die Grünen Vorarlberg - LANDESORGANISATION
Angaben für den Rechenschaftsbericht für das Jahr 2023</v>
      </c>
      <c r="B1" s="269"/>
      <c r="C1" s="270"/>
      <c r="D1" s="3"/>
    </row>
    <row r="2" spans="1:6" s="12" customFormat="1" ht="26.5" customHeight="1" thickBot="1" x14ac:dyDescent="0.2">
      <c r="A2" s="10" t="s">
        <v>2</v>
      </c>
      <c r="B2" s="65" t="s">
        <v>71</v>
      </c>
      <c r="C2" s="99" t="str">
        <f>"ERTRAG
" &amp;Jahrakt</f>
        <v>ERTRAG
2023</v>
      </c>
      <c r="D2" s="18"/>
      <c r="E2" s="40"/>
      <c r="F2" s="40"/>
    </row>
    <row r="3" spans="1:6" s="12" customFormat="1" ht="15" x14ac:dyDescent="0.15">
      <c r="A3" s="57" t="s">
        <v>3</v>
      </c>
      <c r="B3" s="58" t="s">
        <v>6</v>
      </c>
      <c r="C3" s="22">
        <v>652624.36</v>
      </c>
      <c r="D3" s="18"/>
      <c r="E3" s="19"/>
      <c r="F3" s="19"/>
    </row>
    <row r="4" spans="1:6" s="12" customFormat="1" ht="15" x14ac:dyDescent="0.15">
      <c r="A4" s="20" t="s">
        <v>4</v>
      </c>
      <c r="B4" s="21" t="s">
        <v>0</v>
      </c>
      <c r="C4" s="22">
        <v>18485.23</v>
      </c>
      <c r="D4" s="18"/>
      <c r="E4" s="19"/>
      <c r="F4" s="19"/>
    </row>
    <row r="5" spans="1:6" s="12" customFormat="1" ht="15" x14ac:dyDescent="0.15">
      <c r="A5" s="20" t="s">
        <v>5</v>
      </c>
      <c r="B5" s="21" t="s">
        <v>26</v>
      </c>
      <c r="C5" s="22">
        <v>17163.8</v>
      </c>
      <c r="D5" s="18"/>
      <c r="E5" s="19"/>
      <c r="F5" s="19"/>
    </row>
    <row r="6" spans="1:6" s="12" customFormat="1" ht="30" x14ac:dyDescent="0.15">
      <c r="A6" s="20" t="s">
        <v>7</v>
      </c>
      <c r="B6" s="21" t="s">
        <v>27</v>
      </c>
      <c r="C6" s="22">
        <v>5255</v>
      </c>
      <c r="D6" s="23"/>
      <c r="E6" s="19"/>
      <c r="F6" s="19"/>
    </row>
    <row r="7" spans="1:6" s="12" customFormat="1" ht="15.5" customHeight="1" x14ac:dyDescent="0.15">
      <c r="A7" s="20" t="s">
        <v>8</v>
      </c>
      <c r="B7" s="21" t="s">
        <v>19</v>
      </c>
      <c r="C7" s="22">
        <v>2600</v>
      </c>
      <c r="D7" s="18"/>
      <c r="E7" s="19"/>
      <c r="F7" s="19"/>
    </row>
    <row r="8" spans="1:6" s="12" customFormat="1" ht="15" x14ac:dyDescent="0.15">
      <c r="A8" s="20" t="s">
        <v>10</v>
      </c>
      <c r="B8" s="21" t="s">
        <v>9</v>
      </c>
      <c r="C8" s="22">
        <v>0</v>
      </c>
      <c r="D8" s="18"/>
      <c r="E8" s="19"/>
      <c r="F8" s="19"/>
    </row>
    <row r="9" spans="1:6" s="12" customFormat="1" ht="15" x14ac:dyDescent="0.15">
      <c r="A9" s="20" t="s">
        <v>11</v>
      </c>
      <c r="B9" s="21" t="s">
        <v>61</v>
      </c>
      <c r="C9" s="22">
        <v>0</v>
      </c>
      <c r="D9" s="18"/>
      <c r="E9" s="19"/>
      <c r="F9" s="19"/>
    </row>
    <row r="10" spans="1:6" s="12" customFormat="1" ht="15" x14ac:dyDescent="0.15">
      <c r="A10" s="20" t="s">
        <v>12</v>
      </c>
      <c r="B10" s="21" t="s">
        <v>62</v>
      </c>
      <c r="C10" s="22">
        <v>1192.03</v>
      </c>
      <c r="D10" s="18"/>
      <c r="E10" s="19"/>
      <c r="F10" s="19"/>
    </row>
    <row r="11" spans="1:6" s="12" customFormat="1" ht="45" x14ac:dyDescent="0.15">
      <c r="A11" s="20" t="s">
        <v>13</v>
      </c>
      <c r="B11" s="21" t="s">
        <v>18</v>
      </c>
      <c r="C11" s="22">
        <v>0</v>
      </c>
      <c r="D11" s="18"/>
      <c r="E11" s="19"/>
      <c r="F11" s="19"/>
    </row>
    <row r="12" spans="1:6" s="12" customFormat="1" ht="15" x14ac:dyDescent="0.15">
      <c r="A12" s="20" t="s">
        <v>14</v>
      </c>
      <c r="B12" s="21" t="s">
        <v>20</v>
      </c>
      <c r="C12" s="22">
        <v>280</v>
      </c>
      <c r="D12" s="18"/>
      <c r="E12" s="19"/>
      <c r="F12" s="19"/>
    </row>
    <row r="13" spans="1:6" s="12" customFormat="1" ht="15" x14ac:dyDescent="0.15">
      <c r="A13" s="20" t="s">
        <v>15</v>
      </c>
      <c r="B13" s="21" t="s">
        <v>21</v>
      </c>
      <c r="C13" s="22">
        <v>0</v>
      </c>
      <c r="D13" s="18"/>
      <c r="E13" s="19"/>
      <c r="F13" s="19"/>
    </row>
    <row r="14" spans="1:6" s="12" customFormat="1" ht="15" x14ac:dyDescent="0.15">
      <c r="A14" s="20" t="s">
        <v>16</v>
      </c>
      <c r="B14" s="21" t="s">
        <v>23</v>
      </c>
      <c r="C14" s="22">
        <v>0</v>
      </c>
      <c r="D14" s="18"/>
      <c r="E14" s="19"/>
      <c r="F14" s="19"/>
    </row>
    <row r="15" spans="1:6" s="12" customFormat="1" ht="15" x14ac:dyDescent="0.15">
      <c r="A15" s="20" t="s">
        <v>17</v>
      </c>
      <c r="B15" s="21" t="s">
        <v>22</v>
      </c>
      <c r="C15" s="22">
        <v>0</v>
      </c>
      <c r="D15" s="18"/>
      <c r="E15" s="19"/>
      <c r="F15" s="19"/>
    </row>
    <row r="16" spans="1:6" s="12" customFormat="1" ht="15" x14ac:dyDescent="0.15">
      <c r="A16" s="20" t="s">
        <v>65</v>
      </c>
      <c r="B16" s="21" t="s">
        <v>24</v>
      </c>
      <c r="C16" s="22">
        <v>0</v>
      </c>
    </row>
    <row r="17" spans="1:6" s="12" customFormat="1" ht="15" x14ac:dyDescent="0.15">
      <c r="A17" s="20" t="s">
        <v>66</v>
      </c>
      <c r="B17" s="21" t="s">
        <v>25</v>
      </c>
      <c r="C17" s="22">
        <v>46</v>
      </c>
    </row>
    <row r="18" spans="1:6" s="12" customFormat="1" ht="15" x14ac:dyDescent="0.15">
      <c r="A18" s="20" t="s">
        <v>28</v>
      </c>
      <c r="B18" s="21" t="s">
        <v>75</v>
      </c>
      <c r="C18" s="22">
        <v>744.69</v>
      </c>
    </row>
    <row r="19" spans="1:6" s="12" customFormat="1" ht="15" x14ac:dyDescent="0.15">
      <c r="A19" s="20" t="s">
        <v>32</v>
      </c>
      <c r="B19" s="21" t="s">
        <v>31</v>
      </c>
      <c r="C19" s="22">
        <v>10334.32</v>
      </c>
    </row>
    <row r="20" spans="1:6" s="12" customFormat="1" ht="15" x14ac:dyDescent="0.15">
      <c r="A20" s="20" t="s">
        <v>34</v>
      </c>
      <c r="B20" s="21" t="s">
        <v>33</v>
      </c>
      <c r="C20" s="22">
        <v>0</v>
      </c>
    </row>
    <row r="21" spans="1:6" s="12" customFormat="1" ht="15" x14ac:dyDescent="0.15">
      <c r="A21" s="20" t="s">
        <v>30</v>
      </c>
      <c r="B21" s="21" t="s">
        <v>29</v>
      </c>
      <c r="C21" s="22">
        <v>3.08</v>
      </c>
    </row>
    <row r="22" spans="1:6" s="12" customFormat="1" thickBot="1" x14ac:dyDescent="0.2">
      <c r="A22" s="20" t="s">
        <v>36</v>
      </c>
      <c r="B22" s="21" t="s">
        <v>35</v>
      </c>
      <c r="C22" s="22">
        <v>750</v>
      </c>
    </row>
    <row r="23" spans="1:6" s="33" customFormat="1" ht="27" customHeight="1" thickBot="1" x14ac:dyDescent="0.2">
      <c r="A23" s="100"/>
      <c r="B23" s="31" t="s">
        <v>114</v>
      </c>
      <c r="C23" s="32">
        <f>SUM(C3:C22)</f>
        <v>709478.50999999989</v>
      </c>
    </row>
    <row r="24" spans="1:6" s="12" customFormat="1" ht="15" thickBot="1" x14ac:dyDescent="0.2">
      <c r="A24" s="34"/>
      <c r="B24" s="24"/>
      <c r="C24" s="23"/>
    </row>
    <row r="25" spans="1:6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18"/>
      <c r="E25" s="40"/>
      <c r="F25" s="40"/>
    </row>
    <row r="26" spans="1:6" s="12" customFormat="1" ht="15" x14ac:dyDescent="0.15">
      <c r="A26" s="57" t="s">
        <v>3</v>
      </c>
      <c r="B26" s="101" t="s">
        <v>37</v>
      </c>
      <c r="C26" s="22">
        <v>356441.72000000003</v>
      </c>
    </row>
    <row r="27" spans="1:6" s="12" customFormat="1" ht="15" x14ac:dyDescent="0.15">
      <c r="A27" s="20" t="s">
        <v>4</v>
      </c>
      <c r="B27" s="36" t="s">
        <v>39</v>
      </c>
      <c r="C27" s="22">
        <v>60227.149999999994</v>
      </c>
    </row>
    <row r="28" spans="1:6" s="12" customFormat="1" ht="15" x14ac:dyDescent="0.15">
      <c r="A28" s="20" t="s">
        <v>5</v>
      </c>
      <c r="B28" s="36" t="s">
        <v>46</v>
      </c>
      <c r="C28" s="22">
        <v>0</v>
      </c>
    </row>
    <row r="29" spans="1:6" s="12" customFormat="1" ht="15" x14ac:dyDescent="0.15">
      <c r="A29" s="20" t="s">
        <v>7</v>
      </c>
      <c r="B29" s="36" t="s">
        <v>42</v>
      </c>
      <c r="C29" s="22">
        <v>658.6</v>
      </c>
    </row>
    <row r="30" spans="1:6" s="12" customFormat="1" ht="15" x14ac:dyDescent="0.15">
      <c r="A30" s="20" t="s">
        <v>8</v>
      </c>
      <c r="B30" s="36" t="s">
        <v>45</v>
      </c>
      <c r="C30" s="22">
        <v>8565.98</v>
      </c>
    </row>
    <row r="31" spans="1:6" s="12" customFormat="1" ht="15" x14ac:dyDescent="0.15">
      <c r="A31" s="20" t="s">
        <v>10</v>
      </c>
      <c r="B31" s="36" t="s">
        <v>44</v>
      </c>
      <c r="C31" s="22">
        <v>75615.320000000007</v>
      </c>
    </row>
    <row r="32" spans="1:6" s="12" customFormat="1" ht="15" x14ac:dyDescent="0.15">
      <c r="A32" s="20" t="s">
        <v>11</v>
      </c>
      <c r="B32" s="36" t="s">
        <v>43</v>
      </c>
      <c r="C32" s="22">
        <v>44830.179999999993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10998.48</v>
      </c>
    </row>
    <row r="35" spans="1:3" s="12" customFormat="1" ht="15" x14ac:dyDescent="0.15">
      <c r="A35" s="20" t="s">
        <v>14</v>
      </c>
      <c r="B35" s="36" t="s">
        <v>1</v>
      </c>
      <c r="C35" s="22">
        <v>0</v>
      </c>
    </row>
    <row r="36" spans="1:3" s="12" customFormat="1" ht="15" x14ac:dyDescent="0.15">
      <c r="A36" s="20" t="s">
        <v>15</v>
      </c>
      <c r="B36" s="36" t="s">
        <v>48</v>
      </c>
      <c r="C36" s="22">
        <v>5834</v>
      </c>
    </row>
    <row r="37" spans="1:3" s="12" customFormat="1" ht="15" x14ac:dyDescent="0.15">
      <c r="A37" s="20" t="s">
        <v>16</v>
      </c>
      <c r="B37" s="36" t="s">
        <v>64</v>
      </c>
      <c r="C37" s="22">
        <v>0</v>
      </c>
    </row>
    <row r="38" spans="1:3" s="12" customFormat="1" ht="15" x14ac:dyDescent="0.15">
      <c r="A38" s="20" t="s">
        <v>17</v>
      </c>
      <c r="B38" s="36" t="s">
        <v>41</v>
      </c>
      <c r="C38" s="22">
        <v>585.95000000000005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6755</v>
      </c>
    </row>
    <row r="41" spans="1:3" s="12" customFormat="1" ht="15" x14ac:dyDescent="0.15">
      <c r="A41" s="20" t="s">
        <v>67</v>
      </c>
      <c r="B41" s="36" t="s">
        <v>54</v>
      </c>
      <c r="C41" s="22">
        <v>36306.939999999995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0</v>
      </c>
    </row>
    <row r="44" spans="1:3" s="12" customFormat="1" ht="30" x14ac:dyDescent="0.15">
      <c r="A44" s="20" t="s">
        <v>56</v>
      </c>
      <c r="B44" s="36" t="s">
        <v>55</v>
      </c>
      <c r="C44" s="22">
        <v>10334.32</v>
      </c>
    </row>
    <row r="45" spans="1:3" s="12" customFormat="1" ht="30" x14ac:dyDescent="0.15">
      <c r="A45" s="20" t="s">
        <v>58</v>
      </c>
      <c r="B45" s="36" t="s">
        <v>57</v>
      </c>
      <c r="C45" s="22">
        <v>2514</v>
      </c>
    </row>
    <row r="46" spans="1:3" s="12" customFormat="1" ht="30" x14ac:dyDescent="0.15">
      <c r="A46" s="20" t="s">
        <v>60</v>
      </c>
      <c r="B46" s="36" t="s">
        <v>59</v>
      </c>
      <c r="C46" s="22">
        <v>3.08</v>
      </c>
    </row>
    <row r="47" spans="1:3" s="12" customFormat="1" ht="31" thickBot="1" x14ac:dyDescent="0.2">
      <c r="A47" s="20" t="s">
        <v>50</v>
      </c>
      <c r="B47" s="36" t="s">
        <v>49</v>
      </c>
      <c r="C47" s="22">
        <v>750</v>
      </c>
    </row>
    <row r="48" spans="1:3" s="33" customFormat="1" ht="27" customHeight="1" thickBot="1" x14ac:dyDescent="0.2">
      <c r="A48" s="100"/>
      <c r="B48" s="31" t="s">
        <v>116</v>
      </c>
      <c r="C48" s="32">
        <f>SUM(C26:C47)</f>
        <v>620420.71999999974</v>
      </c>
    </row>
    <row r="49" spans="1:780" s="12" customFormat="1" ht="14" x14ac:dyDescent="0.15">
      <c r="A49" s="38"/>
      <c r="B49" s="16"/>
      <c r="C49" s="39"/>
      <c r="D49" s="40"/>
    </row>
    <row r="50" spans="1:780" s="102" customFormat="1" ht="14" x14ac:dyDescent="0.15">
      <c r="A50" s="18"/>
      <c r="B50" s="29"/>
      <c r="C50" s="23"/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</row>
    <row r="51" spans="1:780" s="102" customFormat="1" ht="14" x14ac:dyDescent="0.15">
      <c r="A51" s="18"/>
      <c r="B51" s="29"/>
      <c r="C51" s="23"/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</row>
    <row r="52" spans="1:780" s="102" customFormat="1" ht="14" x14ac:dyDescent="0.15">
      <c r="A52" s="18"/>
      <c r="B52" s="29"/>
      <c r="C52" s="23"/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</row>
    <row r="53" spans="1:780" s="102" customFormat="1" ht="14" x14ac:dyDescent="0.15">
      <c r="A53" s="18"/>
      <c r="B53" s="29"/>
      <c r="C53" s="23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</row>
    <row r="54" spans="1:780" s="102" customFormat="1" ht="14" x14ac:dyDescent="0.15">
      <c r="A54" s="18"/>
      <c r="B54" s="29"/>
      <c r="C54" s="23"/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</row>
    <row r="55" spans="1:780" s="102" customFormat="1" ht="14" x14ac:dyDescent="0.15">
      <c r="A55" s="18"/>
      <c r="B55" s="29"/>
      <c r="C55" s="23"/>
      <c r="D55" s="1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</row>
    <row r="56" spans="1:780" s="102" customFormat="1" ht="14" x14ac:dyDescent="0.15">
      <c r="A56" s="18"/>
      <c r="B56" s="29"/>
      <c r="C56" s="23"/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</row>
    <row r="57" spans="1:780" s="102" customFormat="1" ht="14" x14ac:dyDescent="0.15">
      <c r="A57" s="18"/>
      <c r="B57" s="29"/>
      <c r="C57" s="23"/>
      <c r="D57" s="1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</row>
    <row r="58" spans="1:780" s="102" customFormat="1" ht="14" x14ac:dyDescent="0.15">
      <c r="A58" s="18"/>
      <c r="B58" s="29"/>
      <c r="C58" s="23"/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</row>
    <row r="59" spans="1:780" s="102" customFormat="1" ht="14" x14ac:dyDescent="0.15">
      <c r="A59" s="18"/>
      <c r="B59" s="29"/>
      <c r="C59" s="23"/>
      <c r="D59" s="1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</row>
    <row r="60" spans="1:780" s="102" customFormat="1" ht="14" x14ac:dyDescent="0.15">
      <c r="A60" s="18"/>
      <c r="B60" s="29"/>
      <c r="C60" s="23"/>
      <c r="D60" s="1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</row>
    <row r="61" spans="1:780" s="102" customFormat="1" ht="14" x14ac:dyDescent="0.15">
      <c r="A61" s="18"/>
      <c r="B61" s="29"/>
      <c r="C61" s="23"/>
      <c r="D61" s="1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</row>
    <row r="62" spans="1:780" s="8" customFormat="1" x14ac:dyDescent="0.15">
      <c r="A62" s="3"/>
      <c r="B62" s="7"/>
      <c r="C62" s="5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</row>
    <row r="63" spans="1:780" s="8" customFormat="1" x14ac:dyDescent="0.15">
      <c r="A63" s="3"/>
      <c r="B63" s="7"/>
      <c r="C63" s="5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</row>
    <row r="64" spans="1:780" s="8" customFormat="1" x14ac:dyDescent="0.15">
      <c r="A64" s="3"/>
      <c r="B64" s="7"/>
      <c r="C64" s="5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</row>
  </sheetData>
  <mergeCells count="1">
    <mergeCell ref="A1:C1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EE1D9-7579-4AC6-A0AB-53781C07A5B3}">
  <dimension ref="A1:C48"/>
  <sheetViews>
    <sheetView workbookViewId="0">
      <selection activeCell="E45" sqref="E45"/>
    </sheetView>
  </sheetViews>
  <sheetFormatPr baseColWidth="10" defaultColWidth="10.1640625" defaultRowHeight="13" x14ac:dyDescent="0.15"/>
  <cols>
    <col min="1" max="1" width="5.5" style="215" customWidth="1"/>
    <col min="2" max="2" width="55.5" style="215" customWidth="1"/>
    <col min="3" max="3" width="10.83203125" style="215" customWidth="1"/>
    <col min="4" max="16384" width="10.1640625" style="215"/>
  </cols>
  <sheetData>
    <row r="1" spans="1:3" s="192" customFormat="1" ht="35.5" customHeight="1" thickBot="1" x14ac:dyDescent="0.25">
      <c r="A1" s="288" t="str">
        <f>"Die Grünen Vorarlberg - Landeshauptstadt Bregenz
Angaben für den Rechenschaftsbericht für das Jahr "&amp;2023</f>
        <v>Die Grünen Vorarlberg - Landeshauptstadt Bregenz
Angaben für den Rechenschaftsbericht für das Jahr 2023</v>
      </c>
      <c r="B1" s="289"/>
      <c r="C1" s="290"/>
    </row>
    <row r="2" spans="1:3" s="196" customFormat="1" ht="27" customHeight="1" thickBot="1" x14ac:dyDescent="0.2">
      <c r="A2" s="193" t="s">
        <v>2</v>
      </c>
      <c r="B2" s="194" t="s">
        <v>71</v>
      </c>
      <c r="C2" s="195" t="str">
        <f>"ERTRAG
"&amp;2023</f>
        <v>ERTRAG
2023</v>
      </c>
    </row>
    <row r="3" spans="1:3" s="196" customFormat="1" ht="15.5" customHeight="1" x14ac:dyDescent="0.15">
      <c r="A3" s="197" t="s">
        <v>3</v>
      </c>
      <c r="B3" s="198" t="s">
        <v>6</v>
      </c>
      <c r="C3" s="199">
        <v>12274.799999999997</v>
      </c>
    </row>
    <row r="4" spans="1:3" s="196" customFormat="1" ht="15.5" customHeight="1" x14ac:dyDescent="0.15">
      <c r="A4" s="200" t="s">
        <v>4</v>
      </c>
      <c r="B4" s="201" t="s">
        <v>0</v>
      </c>
      <c r="C4" s="202">
        <v>0</v>
      </c>
    </row>
    <row r="5" spans="1:3" s="196" customFormat="1" ht="15.5" customHeight="1" x14ac:dyDescent="0.15">
      <c r="A5" s="200" t="s">
        <v>5</v>
      </c>
      <c r="B5" s="201" t="s">
        <v>26</v>
      </c>
      <c r="C5" s="202">
        <v>528</v>
      </c>
    </row>
    <row r="6" spans="1:3" s="196" customFormat="1" ht="15.5" customHeight="1" x14ac:dyDescent="0.15">
      <c r="A6" s="200" t="s">
        <v>7</v>
      </c>
      <c r="B6" s="201" t="s">
        <v>27</v>
      </c>
      <c r="C6" s="202">
        <v>0</v>
      </c>
    </row>
    <row r="7" spans="1:3" s="196" customFormat="1" ht="15.5" customHeight="1" x14ac:dyDescent="0.15">
      <c r="A7" s="200" t="s">
        <v>8</v>
      </c>
      <c r="B7" s="201" t="s">
        <v>19</v>
      </c>
      <c r="C7" s="202">
        <v>6900</v>
      </c>
    </row>
    <row r="8" spans="1:3" s="196" customFormat="1" ht="15.5" customHeight="1" x14ac:dyDescent="0.15">
      <c r="A8" s="200" t="s">
        <v>10</v>
      </c>
      <c r="B8" s="201" t="s">
        <v>9</v>
      </c>
      <c r="C8" s="202">
        <v>0</v>
      </c>
    </row>
    <row r="9" spans="1:3" s="196" customFormat="1" ht="15.5" customHeight="1" x14ac:dyDescent="0.15">
      <c r="A9" s="200" t="s">
        <v>11</v>
      </c>
      <c r="B9" s="201" t="s">
        <v>61</v>
      </c>
      <c r="C9" s="202">
        <v>0</v>
      </c>
    </row>
    <row r="10" spans="1:3" s="196" customFormat="1" ht="15.5" customHeight="1" x14ac:dyDescent="0.15">
      <c r="A10" s="200" t="s">
        <v>12</v>
      </c>
      <c r="B10" s="201" t="s">
        <v>62</v>
      </c>
      <c r="C10" s="202">
        <v>4.47</v>
      </c>
    </row>
    <row r="11" spans="1:3" s="196" customFormat="1" ht="45" customHeight="1" x14ac:dyDescent="0.15">
      <c r="A11" s="200" t="s">
        <v>13</v>
      </c>
      <c r="B11" s="201" t="s">
        <v>18</v>
      </c>
      <c r="C11" s="202">
        <v>0</v>
      </c>
    </row>
    <row r="12" spans="1:3" s="196" customFormat="1" ht="15.5" customHeight="1" x14ac:dyDescent="0.15">
      <c r="A12" s="200" t="s">
        <v>14</v>
      </c>
      <c r="B12" s="201" t="s">
        <v>20</v>
      </c>
      <c r="C12" s="202">
        <v>0</v>
      </c>
    </row>
    <row r="13" spans="1:3" s="196" customFormat="1" ht="15.5" customHeight="1" x14ac:dyDescent="0.15">
      <c r="A13" s="200" t="s">
        <v>15</v>
      </c>
      <c r="B13" s="201" t="s">
        <v>21</v>
      </c>
      <c r="C13" s="202">
        <v>0</v>
      </c>
    </row>
    <row r="14" spans="1:3" s="196" customFormat="1" ht="15.5" customHeight="1" x14ac:dyDescent="0.15">
      <c r="A14" s="200" t="s">
        <v>16</v>
      </c>
      <c r="B14" s="201" t="s">
        <v>23</v>
      </c>
      <c r="C14" s="202">
        <v>0</v>
      </c>
    </row>
    <row r="15" spans="1:3" s="196" customFormat="1" ht="15.5" customHeight="1" x14ac:dyDescent="0.15">
      <c r="A15" s="200" t="s">
        <v>17</v>
      </c>
      <c r="B15" s="201" t="s">
        <v>22</v>
      </c>
      <c r="C15" s="202">
        <v>0</v>
      </c>
    </row>
    <row r="16" spans="1:3" s="196" customFormat="1" ht="15.5" customHeight="1" x14ac:dyDescent="0.15">
      <c r="A16" s="200" t="s">
        <v>65</v>
      </c>
      <c r="B16" s="201" t="s">
        <v>24</v>
      </c>
      <c r="C16" s="202">
        <v>0</v>
      </c>
    </row>
    <row r="17" spans="1:3" s="196" customFormat="1" ht="15.5" customHeight="1" x14ac:dyDescent="0.15">
      <c r="A17" s="200" t="s">
        <v>66</v>
      </c>
      <c r="B17" s="201" t="s">
        <v>25</v>
      </c>
      <c r="C17" s="202">
        <v>0</v>
      </c>
    </row>
    <row r="18" spans="1:3" s="196" customFormat="1" ht="15.5" customHeight="1" x14ac:dyDescent="0.15">
      <c r="A18" s="200" t="s">
        <v>28</v>
      </c>
      <c r="B18" s="201" t="s">
        <v>75</v>
      </c>
      <c r="C18" s="202">
        <v>0</v>
      </c>
    </row>
    <row r="19" spans="1:3" s="196" customFormat="1" ht="15.5" customHeight="1" x14ac:dyDescent="0.15">
      <c r="A19" s="200" t="s">
        <v>32</v>
      </c>
      <c r="B19" s="201" t="s">
        <v>31</v>
      </c>
      <c r="C19" s="202">
        <v>0</v>
      </c>
    </row>
    <row r="20" spans="1:3" s="196" customFormat="1" ht="15.5" customHeight="1" x14ac:dyDescent="0.15">
      <c r="A20" s="200" t="s">
        <v>34</v>
      </c>
      <c r="B20" s="201" t="s">
        <v>33</v>
      </c>
      <c r="C20" s="202">
        <v>0</v>
      </c>
    </row>
    <row r="21" spans="1:3" s="196" customFormat="1" ht="15.5" customHeight="1" x14ac:dyDescent="0.15">
      <c r="A21" s="200" t="s">
        <v>30</v>
      </c>
      <c r="B21" s="201" t="s">
        <v>29</v>
      </c>
      <c r="C21" s="202">
        <v>0</v>
      </c>
    </row>
    <row r="22" spans="1:3" s="196" customFormat="1" ht="16.25" customHeight="1" thickBot="1" x14ac:dyDescent="0.2">
      <c r="A22" s="203" t="s">
        <v>36</v>
      </c>
      <c r="B22" s="204" t="s">
        <v>35</v>
      </c>
      <c r="C22" s="205">
        <v>0</v>
      </c>
    </row>
    <row r="23" spans="1:3" s="125" customFormat="1" ht="27" customHeight="1" thickBot="1" x14ac:dyDescent="0.2">
      <c r="A23" s="206"/>
      <c r="B23" s="207" t="s">
        <v>114</v>
      </c>
      <c r="C23" s="208">
        <f>SUM(C3:C22)</f>
        <v>19707.269999999997</v>
      </c>
    </row>
    <row r="24" spans="1:3" s="196" customFormat="1" ht="16.25" customHeight="1" thickBot="1" x14ac:dyDescent="0.2">
      <c r="A24" s="209"/>
      <c r="B24" s="210"/>
      <c r="C24" s="211"/>
    </row>
    <row r="25" spans="1:3" s="196" customFormat="1" ht="27" customHeight="1" thickBot="1" x14ac:dyDescent="0.2">
      <c r="A25" s="193" t="s">
        <v>2</v>
      </c>
      <c r="B25" s="194" t="s">
        <v>74</v>
      </c>
      <c r="C25" s="195" t="str">
        <f>"AUFWAND
"&amp;2023</f>
        <v>AUFWAND
2023</v>
      </c>
    </row>
    <row r="26" spans="1:3" s="196" customFormat="1" ht="15.5" customHeight="1" x14ac:dyDescent="0.15">
      <c r="A26" s="197" t="s">
        <v>3</v>
      </c>
      <c r="B26" s="212" t="s">
        <v>37</v>
      </c>
      <c r="C26" s="199">
        <v>0</v>
      </c>
    </row>
    <row r="27" spans="1:3" s="196" customFormat="1" ht="15.5" customHeight="1" x14ac:dyDescent="0.15">
      <c r="A27" s="200" t="s">
        <v>4</v>
      </c>
      <c r="B27" s="213" t="s">
        <v>39</v>
      </c>
      <c r="C27" s="202">
        <v>704.09</v>
      </c>
    </row>
    <row r="28" spans="1:3" s="196" customFormat="1" ht="15.5" customHeight="1" x14ac:dyDescent="0.15">
      <c r="A28" s="200" t="s">
        <v>5</v>
      </c>
      <c r="B28" s="213" t="s">
        <v>46</v>
      </c>
      <c r="C28" s="202">
        <v>0</v>
      </c>
    </row>
    <row r="29" spans="1:3" s="196" customFormat="1" ht="15.5" customHeight="1" x14ac:dyDescent="0.15">
      <c r="A29" s="200" t="s">
        <v>7</v>
      </c>
      <c r="B29" s="213" t="s">
        <v>42</v>
      </c>
      <c r="C29" s="202">
        <v>40</v>
      </c>
    </row>
    <row r="30" spans="1:3" s="196" customFormat="1" ht="15.5" customHeight="1" x14ac:dyDescent="0.15">
      <c r="A30" s="200" t="s">
        <v>8</v>
      </c>
      <c r="B30" s="213" t="s">
        <v>45</v>
      </c>
      <c r="C30" s="202">
        <v>975.24</v>
      </c>
    </row>
    <row r="31" spans="1:3" s="196" customFormat="1" ht="15.5" customHeight="1" x14ac:dyDescent="0.15">
      <c r="A31" s="200" t="s">
        <v>10</v>
      </c>
      <c r="B31" s="213" t="s">
        <v>44</v>
      </c>
      <c r="C31" s="202">
        <v>584.4</v>
      </c>
    </row>
    <row r="32" spans="1:3" s="196" customFormat="1" ht="15.5" customHeight="1" x14ac:dyDescent="0.15">
      <c r="A32" s="200" t="s">
        <v>11</v>
      </c>
      <c r="B32" s="213" t="s">
        <v>43</v>
      </c>
      <c r="C32" s="202">
        <v>2764.7999999999997</v>
      </c>
    </row>
    <row r="33" spans="1:3" s="196" customFormat="1" ht="15.5" customHeight="1" x14ac:dyDescent="0.15">
      <c r="A33" s="200" t="s">
        <v>12</v>
      </c>
      <c r="B33" s="213" t="s">
        <v>40</v>
      </c>
      <c r="C33" s="202">
        <v>0</v>
      </c>
    </row>
    <row r="34" spans="1:3" s="196" customFormat="1" ht="15.5" customHeight="1" x14ac:dyDescent="0.15">
      <c r="A34" s="200" t="s">
        <v>13</v>
      </c>
      <c r="B34" s="213" t="s">
        <v>47</v>
      </c>
      <c r="C34" s="202">
        <v>3095.75</v>
      </c>
    </row>
    <row r="35" spans="1:3" s="196" customFormat="1" ht="15.5" customHeight="1" x14ac:dyDescent="0.15">
      <c r="A35" s="200" t="s">
        <v>14</v>
      </c>
      <c r="B35" s="213" t="s">
        <v>1</v>
      </c>
      <c r="C35" s="202">
        <v>0</v>
      </c>
    </row>
    <row r="36" spans="1:3" s="196" customFormat="1" ht="15.5" customHeight="1" x14ac:dyDescent="0.15">
      <c r="A36" s="200" t="s">
        <v>15</v>
      </c>
      <c r="B36" s="213" t="s">
        <v>48</v>
      </c>
      <c r="C36" s="202">
        <v>0</v>
      </c>
    </row>
    <row r="37" spans="1:3" s="196" customFormat="1" ht="15.5" customHeight="1" x14ac:dyDescent="0.15">
      <c r="A37" s="200" t="s">
        <v>16</v>
      </c>
      <c r="B37" s="213" t="s">
        <v>64</v>
      </c>
      <c r="C37" s="202">
        <v>0</v>
      </c>
    </row>
    <row r="38" spans="1:3" s="196" customFormat="1" ht="15.5" customHeight="1" x14ac:dyDescent="0.15">
      <c r="A38" s="200" t="s">
        <v>17</v>
      </c>
      <c r="B38" s="213" t="s">
        <v>41</v>
      </c>
      <c r="C38" s="202">
        <v>0</v>
      </c>
    </row>
    <row r="39" spans="1:3" s="196" customFormat="1" ht="30" customHeight="1" x14ac:dyDescent="0.15">
      <c r="A39" s="200" t="s">
        <v>65</v>
      </c>
      <c r="B39" s="213" t="s">
        <v>63</v>
      </c>
      <c r="C39" s="202">
        <v>0</v>
      </c>
    </row>
    <row r="40" spans="1:3" s="196" customFormat="1" ht="15.5" customHeight="1" x14ac:dyDescent="0.15">
      <c r="A40" s="200" t="s">
        <v>66</v>
      </c>
      <c r="B40" s="213" t="s">
        <v>53</v>
      </c>
      <c r="C40" s="202">
        <v>0</v>
      </c>
    </row>
    <row r="41" spans="1:3" s="196" customFormat="1" ht="15.5" customHeight="1" x14ac:dyDescent="0.15">
      <c r="A41" s="200" t="s">
        <v>67</v>
      </c>
      <c r="B41" s="213" t="s">
        <v>54</v>
      </c>
      <c r="C41" s="202">
        <v>600</v>
      </c>
    </row>
    <row r="42" spans="1:3" s="196" customFormat="1" ht="30" customHeight="1" x14ac:dyDescent="0.15">
      <c r="A42" s="200" t="s">
        <v>68</v>
      </c>
      <c r="B42" s="213" t="s">
        <v>38</v>
      </c>
      <c r="C42" s="202">
        <v>0</v>
      </c>
    </row>
    <row r="43" spans="1:3" s="196" customFormat="1" ht="30" customHeight="1" x14ac:dyDescent="0.15">
      <c r="A43" s="200" t="s">
        <v>52</v>
      </c>
      <c r="B43" s="213" t="s">
        <v>51</v>
      </c>
      <c r="C43" s="202">
        <v>0</v>
      </c>
    </row>
    <row r="44" spans="1:3" s="196" customFormat="1" ht="30" customHeight="1" x14ac:dyDescent="0.15">
      <c r="A44" s="200" t="s">
        <v>56</v>
      </c>
      <c r="B44" s="213" t="s">
        <v>55</v>
      </c>
      <c r="C44" s="202">
        <v>0</v>
      </c>
    </row>
    <row r="45" spans="1:3" s="196" customFormat="1" ht="30" customHeight="1" x14ac:dyDescent="0.15">
      <c r="A45" s="200" t="s">
        <v>58</v>
      </c>
      <c r="B45" s="213" t="s">
        <v>57</v>
      </c>
      <c r="C45" s="202">
        <v>0</v>
      </c>
    </row>
    <row r="46" spans="1:3" s="196" customFormat="1" ht="30" customHeight="1" x14ac:dyDescent="0.15">
      <c r="A46" s="200" t="s">
        <v>60</v>
      </c>
      <c r="B46" s="213" t="s">
        <v>59</v>
      </c>
      <c r="C46" s="202">
        <v>0</v>
      </c>
    </row>
    <row r="47" spans="1:3" s="196" customFormat="1" ht="16.25" customHeight="1" thickBot="1" x14ac:dyDescent="0.2">
      <c r="A47" s="203" t="s">
        <v>50</v>
      </c>
      <c r="B47" s="214" t="s">
        <v>49</v>
      </c>
      <c r="C47" s="205">
        <v>0</v>
      </c>
    </row>
    <row r="48" spans="1:3" s="125" customFormat="1" ht="27" customHeight="1" thickBot="1" x14ac:dyDescent="0.2">
      <c r="A48" s="206"/>
      <c r="B48" s="207" t="s">
        <v>116</v>
      </c>
      <c r="C48" s="208">
        <f>SUM(C26:C47)</f>
        <v>8764.2799999999988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0752-E0D1-4E1D-B567-DBB1BC14D587}">
  <dimension ref="A1:ACQ63"/>
  <sheetViews>
    <sheetView workbookViewId="0">
      <selection activeCell="F14" sqref="F14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1.33203125" style="5" bestFit="1" customWidth="1"/>
    <col min="4" max="16384" width="10.1640625" style="3"/>
  </cols>
  <sheetData>
    <row r="1" spans="1:3" ht="35.5" customHeight="1" thickBot="1" x14ac:dyDescent="0.2">
      <c r="A1" s="268" t="str">
        <f>"Die Grünen WIEN - LANDESORGANISATION
Angaben für den Rechenschaftsbericht für das Jahr "&amp;Jahrakt</f>
        <v>Die Grünen WIEN - LANDESORGANISATION
Angaben für den Rechenschaftsbericht für das Jahr 2023</v>
      </c>
      <c r="B1" s="269"/>
      <c r="C1" s="270"/>
    </row>
    <row r="2" spans="1:3" s="12" customFormat="1" ht="26.5" customHeight="1" thickBot="1" x14ac:dyDescent="0.2">
      <c r="A2" s="10" t="s">
        <v>2</v>
      </c>
      <c r="B2" s="65" t="s">
        <v>71</v>
      </c>
      <c r="C2" s="99" t="str">
        <f>"ERTRAG
" &amp;Jahrakt</f>
        <v>ERTRAG
2023</v>
      </c>
    </row>
    <row r="3" spans="1:3" s="12" customFormat="1" ht="15" x14ac:dyDescent="0.15">
      <c r="A3" s="57" t="s">
        <v>3</v>
      </c>
      <c r="B3" s="58" t="s">
        <v>6</v>
      </c>
      <c r="C3" s="22">
        <v>5807868.3799999999</v>
      </c>
    </row>
    <row r="4" spans="1:3" s="12" customFormat="1" ht="15" x14ac:dyDescent="0.15">
      <c r="A4" s="20" t="s">
        <v>4</v>
      </c>
      <c r="B4" s="21" t="s">
        <v>0</v>
      </c>
      <c r="C4" s="22">
        <v>52459.56</v>
      </c>
    </row>
    <row r="5" spans="1:3" s="12" customFormat="1" ht="15" x14ac:dyDescent="0.15">
      <c r="A5" s="20" t="s">
        <v>5</v>
      </c>
      <c r="B5" s="21" t="s">
        <v>26</v>
      </c>
      <c r="C5" s="22">
        <v>12278.14</v>
      </c>
    </row>
    <row r="6" spans="1:3" s="12" customFormat="1" ht="30" x14ac:dyDescent="0.15">
      <c r="A6" s="20" t="s">
        <v>7</v>
      </c>
      <c r="B6" s="21" t="s">
        <v>27</v>
      </c>
      <c r="C6" s="22">
        <v>499.34</v>
      </c>
    </row>
    <row r="7" spans="1:3" s="12" customFormat="1" ht="30" x14ac:dyDescent="0.15">
      <c r="A7" s="20" t="s">
        <v>8</v>
      </c>
      <c r="B7" s="21" t="s">
        <v>204</v>
      </c>
      <c r="C7" s="22">
        <v>518246.3</v>
      </c>
    </row>
    <row r="8" spans="1:3" s="12" customFormat="1" ht="15" x14ac:dyDescent="0.15">
      <c r="A8" s="20" t="s">
        <v>10</v>
      </c>
      <c r="B8" s="21" t="s">
        <v>9</v>
      </c>
      <c r="C8" s="22">
        <v>93</v>
      </c>
    </row>
    <row r="9" spans="1:3" s="12" customFormat="1" ht="15" x14ac:dyDescent="0.15">
      <c r="A9" s="20" t="s">
        <v>11</v>
      </c>
      <c r="B9" s="21" t="s">
        <v>61</v>
      </c>
      <c r="C9" s="22">
        <v>0</v>
      </c>
    </row>
    <row r="10" spans="1:3" s="12" customFormat="1" ht="15" x14ac:dyDescent="0.15">
      <c r="A10" s="20" t="s">
        <v>12</v>
      </c>
      <c r="B10" s="21" t="s">
        <v>62</v>
      </c>
      <c r="C10" s="22">
        <v>52975.25</v>
      </c>
    </row>
    <row r="11" spans="1:3" s="12" customFormat="1" ht="45" x14ac:dyDescent="0.15">
      <c r="A11" s="20" t="s">
        <v>13</v>
      </c>
      <c r="B11" s="21" t="s">
        <v>18</v>
      </c>
      <c r="C11" s="22">
        <v>12570.65</v>
      </c>
    </row>
    <row r="12" spans="1:3" s="12" customFormat="1" ht="15" x14ac:dyDescent="0.15">
      <c r="A12" s="20" t="s">
        <v>14</v>
      </c>
      <c r="B12" s="21" t="s">
        <v>20</v>
      </c>
      <c r="C12" s="22">
        <v>3995</v>
      </c>
    </row>
    <row r="13" spans="1:3" s="12" customFormat="1" ht="15" x14ac:dyDescent="0.15">
      <c r="A13" s="20" t="s">
        <v>15</v>
      </c>
      <c r="B13" s="21" t="s">
        <v>21</v>
      </c>
      <c r="C13" s="22">
        <v>0</v>
      </c>
    </row>
    <row r="14" spans="1:3" s="12" customFormat="1" ht="15" x14ac:dyDescent="0.15">
      <c r="A14" s="20" t="s">
        <v>16</v>
      </c>
      <c r="B14" s="21" t="s">
        <v>23</v>
      </c>
      <c r="C14" s="22">
        <v>0</v>
      </c>
    </row>
    <row r="15" spans="1:3" s="12" customFormat="1" ht="15" x14ac:dyDescent="0.15">
      <c r="A15" s="20" t="s">
        <v>17</v>
      </c>
      <c r="B15" s="21" t="s">
        <v>22</v>
      </c>
      <c r="C15" s="22">
        <v>0</v>
      </c>
    </row>
    <row r="16" spans="1:3" s="12" customFormat="1" ht="15" x14ac:dyDescent="0.15">
      <c r="A16" s="20" t="s">
        <v>65</v>
      </c>
      <c r="B16" s="21" t="s">
        <v>24</v>
      </c>
      <c r="C16" s="22">
        <v>0</v>
      </c>
    </row>
    <row r="17" spans="1:3" s="12" customFormat="1" ht="15" x14ac:dyDescent="0.15">
      <c r="A17" s="20" t="s">
        <v>66</v>
      </c>
      <c r="B17" s="21" t="s">
        <v>25</v>
      </c>
      <c r="C17" s="22">
        <v>11468.68</v>
      </c>
    </row>
    <row r="18" spans="1:3" s="12" customFormat="1" ht="15" x14ac:dyDescent="0.15">
      <c r="A18" s="20" t="s">
        <v>28</v>
      </c>
      <c r="B18" s="21" t="s">
        <v>75</v>
      </c>
      <c r="C18" s="22">
        <v>8283.2099999999991</v>
      </c>
    </row>
    <row r="19" spans="1:3" s="12" customFormat="1" ht="15" x14ac:dyDescent="0.15">
      <c r="A19" s="20" t="s">
        <v>32</v>
      </c>
      <c r="B19" s="21" t="s">
        <v>31</v>
      </c>
      <c r="C19" s="22">
        <v>25357.32</v>
      </c>
    </row>
    <row r="20" spans="1:3" s="12" customFormat="1" ht="15" x14ac:dyDescent="0.15">
      <c r="A20" s="20" t="s">
        <v>34</v>
      </c>
      <c r="B20" s="21" t="s">
        <v>33</v>
      </c>
      <c r="C20" s="22">
        <v>269.05</v>
      </c>
    </row>
    <row r="21" spans="1:3" s="12" customFormat="1" ht="15" x14ac:dyDescent="0.15">
      <c r="A21" s="20" t="s">
        <v>30</v>
      </c>
      <c r="B21" s="21" t="s">
        <v>29</v>
      </c>
      <c r="C21" s="22">
        <v>14320.3</v>
      </c>
    </row>
    <row r="22" spans="1:3" s="12" customFormat="1" thickBot="1" x14ac:dyDescent="0.2">
      <c r="A22" s="20" t="s">
        <v>36</v>
      </c>
      <c r="B22" s="21" t="s">
        <v>35</v>
      </c>
      <c r="C22" s="22">
        <v>9106.91</v>
      </c>
    </row>
    <row r="23" spans="1:3" s="33" customFormat="1" ht="27" customHeight="1" thickBot="1" x14ac:dyDescent="0.2">
      <c r="A23" s="100"/>
      <c r="B23" s="167" t="s">
        <v>114</v>
      </c>
      <c r="C23" s="168">
        <f>SUM(C3:C22)</f>
        <v>6529791.0899999989</v>
      </c>
    </row>
    <row r="24" spans="1:3" s="12" customFormat="1" ht="15" thickBot="1" x14ac:dyDescent="0.2">
      <c r="A24" s="34"/>
      <c r="B24" s="24"/>
      <c r="C24" s="23"/>
    </row>
    <row r="25" spans="1:3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</row>
    <row r="26" spans="1:3" s="12" customFormat="1" ht="15" x14ac:dyDescent="0.15">
      <c r="A26" s="57" t="s">
        <v>3</v>
      </c>
      <c r="B26" s="101" t="s">
        <v>37</v>
      </c>
      <c r="C26" s="22">
        <v>2421803.75</v>
      </c>
    </row>
    <row r="27" spans="1:3" s="12" customFormat="1" ht="15" x14ac:dyDescent="0.15">
      <c r="A27" s="20" t="s">
        <v>4</v>
      </c>
      <c r="B27" s="36" t="s">
        <v>39</v>
      </c>
      <c r="C27" s="22">
        <v>831838.44000000006</v>
      </c>
    </row>
    <row r="28" spans="1:3" s="12" customFormat="1" ht="15" x14ac:dyDescent="0.15">
      <c r="A28" s="20" t="s">
        <v>5</v>
      </c>
      <c r="B28" s="36" t="s">
        <v>46</v>
      </c>
      <c r="C28" s="22">
        <v>32608.620000000003</v>
      </c>
    </row>
    <row r="29" spans="1:3" s="12" customFormat="1" ht="15" x14ac:dyDescent="0.15">
      <c r="A29" s="20" t="s">
        <v>7</v>
      </c>
      <c r="B29" s="36" t="s">
        <v>42</v>
      </c>
      <c r="C29" s="22">
        <v>242073.04</v>
      </c>
    </row>
    <row r="30" spans="1:3" s="12" customFormat="1" ht="15" x14ac:dyDescent="0.15">
      <c r="A30" s="20" t="s">
        <v>8</v>
      </c>
      <c r="B30" s="36" t="s">
        <v>45</v>
      </c>
      <c r="C30" s="22">
        <v>212203.51</v>
      </c>
    </row>
    <row r="31" spans="1:3" s="12" customFormat="1" ht="15" x14ac:dyDescent="0.15">
      <c r="A31" s="20" t="s">
        <v>10</v>
      </c>
      <c r="B31" s="36" t="s">
        <v>44</v>
      </c>
      <c r="C31" s="22">
        <v>236978.29</v>
      </c>
    </row>
    <row r="32" spans="1:3" s="12" customFormat="1" ht="15" x14ac:dyDescent="0.15">
      <c r="A32" s="20" t="s">
        <v>11</v>
      </c>
      <c r="B32" s="36" t="s">
        <v>43</v>
      </c>
      <c r="C32" s="22">
        <v>517205.6</v>
      </c>
    </row>
    <row r="33" spans="1:3" s="12" customFormat="1" ht="15" x14ac:dyDescent="0.15">
      <c r="A33" s="20" t="s">
        <v>12</v>
      </c>
      <c r="B33" s="36" t="s">
        <v>40</v>
      </c>
      <c r="C33" s="22">
        <v>17886.61</v>
      </c>
    </row>
    <row r="34" spans="1:3" s="12" customFormat="1" ht="15" x14ac:dyDescent="0.15">
      <c r="A34" s="20" t="s">
        <v>13</v>
      </c>
      <c r="B34" s="36" t="s">
        <v>47</v>
      </c>
      <c r="C34" s="22">
        <v>49626.159999999996</v>
      </c>
    </row>
    <row r="35" spans="1:3" s="12" customFormat="1" ht="15" x14ac:dyDescent="0.15">
      <c r="A35" s="20" t="s">
        <v>14</v>
      </c>
      <c r="B35" s="36" t="s">
        <v>1</v>
      </c>
      <c r="C35" s="22">
        <v>350</v>
      </c>
    </row>
    <row r="36" spans="1:3" s="12" customFormat="1" ht="15" x14ac:dyDescent="0.15">
      <c r="A36" s="20" t="s">
        <v>15</v>
      </c>
      <c r="B36" s="36" t="s">
        <v>48</v>
      </c>
      <c r="C36" s="22">
        <v>117412.82</v>
      </c>
    </row>
    <row r="37" spans="1:3" s="12" customFormat="1" ht="15" x14ac:dyDescent="0.15">
      <c r="A37" s="20" t="s">
        <v>16</v>
      </c>
      <c r="B37" s="36" t="s">
        <v>64</v>
      </c>
      <c r="C37" s="22">
        <v>0.57999999999999985</v>
      </c>
    </row>
    <row r="38" spans="1:3" s="12" customFormat="1" ht="15" x14ac:dyDescent="0.15">
      <c r="A38" s="20" t="s">
        <v>17</v>
      </c>
      <c r="B38" s="36" t="s">
        <v>41</v>
      </c>
      <c r="C38" s="22">
        <v>235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57999.34</v>
      </c>
    </row>
    <row r="41" spans="1:3" s="12" customFormat="1" ht="15" x14ac:dyDescent="0.15">
      <c r="A41" s="20" t="s">
        <v>67</v>
      </c>
      <c r="B41" s="36" t="s">
        <v>54</v>
      </c>
      <c r="C41" s="22">
        <v>150701.99000000002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40.229999999999997</v>
      </c>
    </row>
    <row r="44" spans="1:3" s="12" customFormat="1" ht="30" x14ac:dyDescent="0.15">
      <c r="A44" s="20" t="s">
        <v>56</v>
      </c>
      <c r="B44" s="36" t="s">
        <v>55</v>
      </c>
      <c r="C44" s="22">
        <v>25357.32</v>
      </c>
    </row>
    <row r="45" spans="1:3" s="12" customFormat="1" ht="30" x14ac:dyDescent="0.15">
      <c r="A45" s="20" t="s">
        <v>58</v>
      </c>
      <c r="B45" s="36" t="s">
        <v>57</v>
      </c>
      <c r="C45" s="22">
        <v>269.05</v>
      </c>
    </row>
    <row r="46" spans="1:3" s="12" customFormat="1" ht="30" x14ac:dyDescent="0.15">
      <c r="A46" s="20" t="s">
        <v>60</v>
      </c>
      <c r="B46" s="36" t="s">
        <v>59</v>
      </c>
      <c r="C46" s="22">
        <v>14320.3</v>
      </c>
    </row>
    <row r="47" spans="1:3" s="12" customFormat="1" ht="31" thickBot="1" x14ac:dyDescent="0.2">
      <c r="A47" s="20" t="s">
        <v>50</v>
      </c>
      <c r="B47" s="36" t="s">
        <v>49</v>
      </c>
      <c r="C47" s="22">
        <v>9106.91</v>
      </c>
    </row>
    <row r="48" spans="1:3" s="33" customFormat="1" ht="27" customHeight="1" thickBot="1" x14ac:dyDescent="0.2">
      <c r="A48" s="100"/>
      <c r="B48" s="167" t="s">
        <v>116</v>
      </c>
      <c r="C48" s="168">
        <f>SUM(C26:C47)</f>
        <v>4938017.5600000015</v>
      </c>
    </row>
    <row r="49" spans="1:771" s="12" customFormat="1" ht="14" x14ac:dyDescent="0.15">
      <c r="A49" s="38"/>
      <c r="B49" s="16"/>
      <c r="C49" s="39"/>
    </row>
    <row r="50" spans="1:771" s="102" customFormat="1" ht="14" x14ac:dyDescent="0.15">
      <c r="A50" s="18"/>
      <c r="B50" s="29"/>
      <c r="C50" s="23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</row>
    <row r="51" spans="1:771" s="102" customFormat="1" ht="14" x14ac:dyDescent="0.15">
      <c r="A51" s="18"/>
      <c r="B51" s="29"/>
      <c r="C51" s="23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</row>
    <row r="52" spans="1:771" s="102" customFormat="1" ht="14" x14ac:dyDescent="0.15">
      <c r="A52" s="18"/>
      <c r="B52" s="29"/>
      <c r="C52" s="23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</row>
    <row r="53" spans="1:771" s="102" customFormat="1" ht="14" x14ac:dyDescent="0.15">
      <c r="A53" s="18"/>
      <c r="B53" s="29"/>
      <c r="C53" s="23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</row>
    <row r="54" spans="1:771" s="102" customFormat="1" ht="14" x14ac:dyDescent="0.15">
      <c r="A54" s="18"/>
      <c r="B54" s="29"/>
      <c r="C54" s="23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</row>
    <row r="55" spans="1:771" s="102" customFormat="1" ht="14" x14ac:dyDescent="0.15">
      <c r="A55" s="18"/>
      <c r="B55" s="29"/>
      <c r="C55" s="23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</row>
    <row r="56" spans="1:771" s="102" customFormat="1" ht="14" x14ac:dyDescent="0.15">
      <c r="A56" s="18"/>
      <c r="B56" s="29"/>
      <c r="C56" s="23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</row>
    <row r="57" spans="1:771" s="102" customFormat="1" ht="14" x14ac:dyDescent="0.15">
      <c r="A57" s="18"/>
      <c r="B57" s="29"/>
      <c r="C57" s="23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</row>
    <row r="58" spans="1:771" s="102" customFormat="1" ht="14" x14ac:dyDescent="0.15">
      <c r="A58" s="18"/>
      <c r="B58" s="29"/>
      <c r="C58" s="23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</row>
    <row r="59" spans="1:771" s="102" customFormat="1" ht="14" x14ac:dyDescent="0.15">
      <c r="A59" s="18"/>
      <c r="B59" s="29"/>
      <c r="C59" s="23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</row>
    <row r="60" spans="1:771" s="102" customFormat="1" ht="14" x14ac:dyDescent="0.15">
      <c r="A60" s="18"/>
      <c r="B60" s="29"/>
      <c r="C60" s="23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</row>
    <row r="61" spans="1:771" s="102" customFormat="1" ht="14" x14ac:dyDescent="0.15">
      <c r="A61" s="18"/>
      <c r="B61" s="29"/>
      <c r="C61" s="23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</row>
    <row r="62" spans="1:771" s="8" customFormat="1" x14ac:dyDescent="0.15">
      <c r="A62" s="3"/>
      <c r="B62" s="7"/>
      <c r="C62" s="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</row>
    <row r="63" spans="1:771" s="8" customFormat="1" x14ac:dyDescent="0.15">
      <c r="A63" s="3"/>
      <c r="B63" s="7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</row>
  </sheetData>
  <mergeCells count="1">
    <mergeCell ref="A1:C1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A4DB-93CA-42DA-8F2C-FBE4E8544547}">
  <dimension ref="A1:ADB64"/>
  <sheetViews>
    <sheetView workbookViewId="0">
      <selection activeCell="A50" sqref="A50:XFD60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4.6640625" style="8" customWidth="1"/>
    <col min="5" max="5" width="14.6640625" style="4" customWidth="1"/>
    <col min="6" max="6" width="11.33203125" style="4" customWidth="1"/>
    <col min="7" max="7" width="11.33203125" style="3" customWidth="1"/>
    <col min="8" max="8" width="16.83203125" style="3" customWidth="1"/>
    <col min="9" max="16384" width="10.1640625" style="3"/>
  </cols>
  <sheetData>
    <row r="1" spans="1:8" ht="35.5" customHeight="1" thickBot="1" x14ac:dyDescent="0.2">
      <c r="A1" s="268" t="str">
        <f>"10. Bundesland
Angaben für den Rechenschaftsbericht für das Jahr "&amp;Jahrakt</f>
        <v>10. Bundesland
Angaben für den Rechenschaftsbericht für das Jahr 2023</v>
      </c>
      <c r="B1" s="269"/>
      <c r="C1" s="269"/>
      <c r="D1" s="3"/>
      <c r="E1" s="3"/>
      <c r="F1" s="3"/>
    </row>
    <row r="2" spans="1:8" s="12" customFormat="1" ht="26.5" customHeight="1" thickBot="1" x14ac:dyDescent="0.2">
      <c r="A2" s="10" t="s">
        <v>2</v>
      </c>
      <c r="B2" s="65" t="s">
        <v>71</v>
      </c>
      <c r="C2" s="99" t="str">
        <f>"ERTRAG
"&amp;Jahrakt</f>
        <v>ERTRAG
2023</v>
      </c>
      <c r="D2" s="24"/>
      <c r="E2" s="17"/>
      <c r="F2" s="18"/>
      <c r="G2" s="40"/>
      <c r="H2" s="40"/>
    </row>
    <row r="3" spans="1:8" s="12" customFormat="1" ht="15" x14ac:dyDescent="0.15">
      <c r="A3" s="57" t="s">
        <v>3</v>
      </c>
      <c r="B3" s="58" t="s">
        <v>6</v>
      </c>
      <c r="C3" s="22">
        <v>0</v>
      </c>
      <c r="D3" s="16"/>
      <c r="E3" s="17"/>
      <c r="F3" s="18"/>
      <c r="G3" s="19"/>
      <c r="H3" s="19"/>
    </row>
    <row r="4" spans="1:8" s="12" customFormat="1" ht="15" x14ac:dyDescent="0.15">
      <c r="A4" s="20" t="s">
        <v>4</v>
      </c>
      <c r="B4" s="21" t="s">
        <v>0</v>
      </c>
      <c r="C4" s="22">
        <v>0</v>
      </c>
      <c r="D4" s="16"/>
      <c r="E4" s="17"/>
      <c r="F4" s="18"/>
      <c r="G4" s="19"/>
      <c r="H4" s="19"/>
    </row>
    <row r="5" spans="1:8" s="12" customFormat="1" ht="15" x14ac:dyDescent="0.15">
      <c r="A5" s="20" t="s">
        <v>5</v>
      </c>
      <c r="B5" s="21" t="s">
        <v>26</v>
      </c>
      <c r="C5" s="22">
        <v>5390.34</v>
      </c>
      <c r="D5" s="16"/>
      <c r="E5" s="17"/>
      <c r="F5" s="18"/>
      <c r="G5" s="19"/>
      <c r="H5" s="19"/>
    </row>
    <row r="6" spans="1:8" s="12" customFormat="1" ht="30" x14ac:dyDescent="0.15">
      <c r="A6" s="20" t="s">
        <v>7</v>
      </c>
      <c r="B6" s="21" t="s">
        <v>27</v>
      </c>
      <c r="C6" s="22">
        <v>0</v>
      </c>
      <c r="D6" s="16"/>
      <c r="E6" s="23"/>
      <c r="F6" s="23"/>
      <c r="G6" s="19"/>
      <c r="H6" s="19"/>
    </row>
    <row r="7" spans="1:8" s="12" customFormat="1" ht="30" x14ac:dyDescent="0.15">
      <c r="A7" s="20" t="s">
        <v>8</v>
      </c>
      <c r="B7" s="21" t="s">
        <v>19</v>
      </c>
      <c r="C7" s="22">
        <v>0</v>
      </c>
      <c r="D7" s="16"/>
      <c r="E7" s="17"/>
      <c r="F7" s="18"/>
      <c r="G7" s="19"/>
      <c r="H7" s="19"/>
    </row>
    <row r="8" spans="1:8" s="12" customFormat="1" ht="15" x14ac:dyDescent="0.15">
      <c r="A8" s="20" t="s">
        <v>10</v>
      </c>
      <c r="B8" s="21" t="s">
        <v>9</v>
      </c>
      <c r="C8" s="22">
        <v>0</v>
      </c>
      <c r="D8" s="24"/>
      <c r="E8" s="25"/>
      <c r="F8" s="18"/>
      <c r="G8" s="19"/>
      <c r="H8" s="19"/>
    </row>
    <row r="9" spans="1:8" s="12" customFormat="1" ht="15" x14ac:dyDescent="0.15">
      <c r="A9" s="20" t="s">
        <v>11</v>
      </c>
      <c r="B9" s="21" t="s">
        <v>61</v>
      </c>
      <c r="C9" s="22">
        <v>0</v>
      </c>
      <c r="D9" s="28"/>
      <c r="F9" s="18"/>
      <c r="G9" s="19"/>
      <c r="H9" s="19"/>
    </row>
    <row r="10" spans="1:8" s="12" customFormat="1" ht="15" x14ac:dyDescent="0.15">
      <c r="A10" s="20" t="s">
        <v>12</v>
      </c>
      <c r="B10" s="21" t="s">
        <v>62</v>
      </c>
      <c r="C10" s="22">
        <v>0</v>
      </c>
      <c r="D10" s="29"/>
      <c r="E10" s="18"/>
      <c r="F10" s="18"/>
      <c r="G10" s="19"/>
      <c r="H10" s="19"/>
    </row>
    <row r="11" spans="1:8" s="12" customFormat="1" ht="45" x14ac:dyDescent="0.15">
      <c r="A11" s="20" t="s">
        <v>13</v>
      </c>
      <c r="B11" s="21" t="s">
        <v>18</v>
      </c>
      <c r="C11" s="22">
        <v>0</v>
      </c>
      <c r="D11" s="29"/>
      <c r="E11" s="18"/>
      <c r="F11" s="18"/>
      <c r="G11" s="19"/>
      <c r="H11" s="19"/>
    </row>
    <row r="12" spans="1:8" s="12" customFormat="1" ht="15" x14ac:dyDescent="0.15">
      <c r="A12" s="20" t="s">
        <v>14</v>
      </c>
      <c r="B12" s="21" t="s">
        <v>20</v>
      </c>
      <c r="C12" s="22">
        <v>0</v>
      </c>
      <c r="D12" s="29"/>
      <c r="E12" s="18"/>
      <c r="F12" s="18"/>
      <c r="G12" s="19"/>
      <c r="H12" s="19"/>
    </row>
    <row r="13" spans="1:8" s="12" customFormat="1" ht="15" x14ac:dyDescent="0.15">
      <c r="A13" s="20" t="s">
        <v>15</v>
      </c>
      <c r="B13" s="21" t="s">
        <v>21</v>
      </c>
      <c r="C13" s="22">
        <v>0</v>
      </c>
      <c r="D13" s="29"/>
      <c r="E13" s="18"/>
      <c r="F13" s="18"/>
      <c r="G13" s="19"/>
      <c r="H13" s="19"/>
    </row>
    <row r="14" spans="1:8" s="12" customFormat="1" ht="15" x14ac:dyDescent="0.15">
      <c r="A14" s="20" t="s">
        <v>16</v>
      </c>
      <c r="B14" s="21" t="s">
        <v>23</v>
      </c>
      <c r="C14" s="22">
        <v>0</v>
      </c>
      <c r="D14" s="29"/>
      <c r="E14" s="18"/>
      <c r="F14" s="18"/>
      <c r="G14" s="19"/>
      <c r="H14" s="19"/>
    </row>
    <row r="15" spans="1:8" s="12" customFormat="1" ht="15" x14ac:dyDescent="0.15">
      <c r="A15" s="20" t="s">
        <v>17</v>
      </c>
      <c r="B15" s="21" t="s">
        <v>22</v>
      </c>
      <c r="C15" s="22">
        <v>0</v>
      </c>
      <c r="D15" s="29"/>
      <c r="E15" s="18"/>
      <c r="F15" s="18"/>
      <c r="G15" s="19"/>
      <c r="H15" s="19"/>
    </row>
    <row r="16" spans="1:8" s="12" customFormat="1" ht="15" x14ac:dyDescent="0.15">
      <c r="A16" s="20" t="s">
        <v>65</v>
      </c>
      <c r="B16" s="21" t="s">
        <v>24</v>
      </c>
      <c r="C16" s="22">
        <v>0</v>
      </c>
    </row>
    <row r="17" spans="1:8" s="12" customFormat="1" ht="15" x14ac:dyDescent="0.15">
      <c r="A17" s="20" t="s">
        <v>66</v>
      </c>
      <c r="B17" s="21" t="s">
        <v>25</v>
      </c>
      <c r="C17" s="22">
        <v>0</v>
      </c>
    </row>
    <row r="18" spans="1:8" s="12" customFormat="1" ht="15" x14ac:dyDescent="0.15">
      <c r="A18" s="20" t="s">
        <v>28</v>
      </c>
      <c r="B18" s="21" t="s">
        <v>75</v>
      </c>
      <c r="C18" s="22">
        <v>0</v>
      </c>
    </row>
    <row r="19" spans="1:8" s="12" customFormat="1" ht="15" x14ac:dyDescent="0.15">
      <c r="A19" s="20" t="s">
        <v>32</v>
      </c>
      <c r="B19" s="21" t="s">
        <v>31</v>
      </c>
      <c r="C19" s="22">
        <v>0</v>
      </c>
    </row>
    <row r="20" spans="1:8" s="12" customFormat="1" ht="15" x14ac:dyDescent="0.15">
      <c r="A20" s="20" t="s">
        <v>34</v>
      </c>
      <c r="B20" s="21" t="s">
        <v>33</v>
      </c>
      <c r="C20" s="22">
        <v>0</v>
      </c>
    </row>
    <row r="21" spans="1:8" s="12" customFormat="1" ht="15" x14ac:dyDescent="0.15">
      <c r="A21" s="20" t="s">
        <v>30</v>
      </c>
      <c r="B21" s="21" t="s">
        <v>29</v>
      </c>
      <c r="C21" s="22">
        <v>0</v>
      </c>
    </row>
    <row r="22" spans="1:8" s="12" customFormat="1" thickBot="1" x14ac:dyDescent="0.2">
      <c r="A22" s="20" t="s">
        <v>36</v>
      </c>
      <c r="B22" s="21" t="s">
        <v>35</v>
      </c>
      <c r="C22" s="22">
        <v>0</v>
      </c>
    </row>
    <row r="23" spans="1:8" s="33" customFormat="1" ht="27" customHeight="1" thickBot="1" x14ac:dyDescent="0.2">
      <c r="A23" s="100"/>
      <c r="B23" s="31" t="s">
        <v>73</v>
      </c>
      <c r="C23" s="32">
        <f>SUM(C3:C22)</f>
        <v>5390.34</v>
      </c>
    </row>
    <row r="24" spans="1:8" s="12" customFormat="1" ht="15" thickBot="1" x14ac:dyDescent="0.2">
      <c r="A24" s="34"/>
      <c r="B24" s="24"/>
      <c r="C24" s="23"/>
    </row>
    <row r="25" spans="1:8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24"/>
      <c r="E25" s="17"/>
      <c r="F25" s="18"/>
      <c r="G25" s="40"/>
      <c r="H25" s="40"/>
    </row>
    <row r="26" spans="1:8" s="12" customFormat="1" ht="15" x14ac:dyDescent="0.15">
      <c r="A26" s="57" t="s">
        <v>3</v>
      </c>
      <c r="B26" s="101" t="s">
        <v>37</v>
      </c>
      <c r="C26" s="22">
        <v>4222.28</v>
      </c>
    </row>
    <row r="27" spans="1:8" s="12" customFormat="1" ht="15" x14ac:dyDescent="0.15">
      <c r="A27" s="20" t="s">
        <v>4</v>
      </c>
      <c r="B27" s="36" t="s">
        <v>39</v>
      </c>
      <c r="C27" s="22">
        <v>0</v>
      </c>
    </row>
    <row r="28" spans="1:8" s="12" customFormat="1" ht="15" x14ac:dyDescent="0.15">
      <c r="A28" s="20" t="s">
        <v>5</v>
      </c>
      <c r="B28" s="36" t="s">
        <v>46</v>
      </c>
      <c r="C28" s="22">
        <v>0</v>
      </c>
    </row>
    <row r="29" spans="1:8" s="12" customFormat="1" ht="15" x14ac:dyDescent="0.15">
      <c r="A29" s="20" t="s">
        <v>7</v>
      </c>
      <c r="B29" s="36" t="s">
        <v>42</v>
      </c>
      <c r="C29" s="22">
        <v>0</v>
      </c>
    </row>
    <row r="30" spans="1:8" s="12" customFormat="1" ht="15" x14ac:dyDescent="0.15">
      <c r="A30" s="20" t="s">
        <v>8</v>
      </c>
      <c r="B30" s="36" t="s">
        <v>45</v>
      </c>
      <c r="C30" s="22">
        <v>0</v>
      </c>
    </row>
    <row r="31" spans="1:8" s="12" customFormat="1" ht="15" x14ac:dyDescent="0.15">
      <c r="A31" s="20" t="s">
        <v>10</v>
      </c>
      <c r="B31" s="36" t="s">
        <v>44</v>
      </c>
      <c r="C31" s="22">
        <v>247.06</v>
      </c>
    </row>
    <row r="32" spans="1:8" s="12" customFormat="1" ht="15" x14ac:dyDescent="0.15">
      <c r="A32" s="20" t="s">
        <v>11</v>
      </c>
      <c r="B32" s="36" t="s">
        <v>43</v>
      </c>
      <c r="C32" s="22">
        <v>500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0</v>
      </c>
    </row>
    <row r="35" spans="1:3" s="12" customFormat="1" ht="15" x14ac:dyDescent="0.15">
      <c r="A35" s="20" t="s">
        <v>14</v>
      </c>
      <c r="B35" s="36" t="s">
        <v>1</v>
      </c>
      <c r="C35" s="22">
        <v>421</v>
      </c>
    </row>
    <row r="36" spans="1:3" s="12" customFormat="1" ht="15" x14ac:dyDescent="0.15">
      <c r="A36" s="20" t="s">
        <v>15</v>
      </c>
      <c r="B36" s="36" t="s">
        <v>48</v>
      </c>
      <c r="C36" s="22">
        <v>0</v>
      </c>
    </row>
    <row r="37" spans="1:3" s="12" customFormat="1" ht="15" x14ac:dyDescent="0.15">
      <c r="A37" s="20" t="s">
        <v>16</v>
      </c>
      <c r="B37" s="36" t="s">
        <v>64</v>
      </c>
      <c r="C37" s="22">
        <v>0</v>
      </c>
    </row>
    <row r="38" spans="1:3" s="12" customFormat="1" ht="15" x14ac:dyDescent="0.15">
      <c r="A38" s="20" t="s">
        <v>17</v>
      </c>
      <c r="B38" s="36" t="s">
        <v>41</v>
      </c>
      <c r="C38" s="22">
        <v>0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0</v>
      </c>
    </row>
    <row r="41" spans="1:3" s="12" customFormat="1" ht="15" x14ac:dyDescent="0.15">
      <c r="A41" s="20" t="s">
        <v>67</v>
      </c>
      <c r="B41" s="36" t="s">
        <v>54</v>
      </c>
      <c r="C41" s="22">
        <v>0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0</v>
      </c>
    </row>
    <row r="44" spans="1:3" s="12" customFormat="1" ht="30" x14ac:dyDescent="0.15">
      <c r="A44" s="20" t="s">
        <v>56</v>
      </c>
      <c r="B44" s="36" t="s">
        <v>55</v>
      </c>
      <c r="C44" s="22">
        <v>0</v>
      </c>
    </row>
    <row r="45" spans="1:3" s="12" customFormat="1" ht="30" x14ac:dyDescent="0.15">
      <c r="A45" s="20" t="s">
        <v>58</v>
      </c>
      <c r="B45" s="36" t="s">
        <v>57</v>
      </c>
      <c r="C45" s="22">
        <v>0</v>
      </c>
    </row>
    <row r="46" spans="1:3" s="12" customFormat="1" ht="30" x14ac:dyDescent="0.15">
      <c r="A46" s="20" t="s">
        <v>60</v>
      </c>
      <c r="B46" s="36" t="s">
        <v>59</v>
      </c>
      <c r="C46" s="22">
        <v>0</v>
      </c>
    </row>
    <row r="47" spans="1:3" s="12" customFormat="1" ht="31" thickBot="1" x14ac:dyDescent="0.2">
      <c r="A47" s="20" t="s">
        <v>50</v>
      </c>
      <c r="B47" s="36" t="s">
        <v>49</v>
      </c>
      <c r="C47" s="22">
        <v>0</v>
      </c>
    </row>
    <row r="48" spans="1:3" s="33" customFormat="1" ht="27" customHeight="1" thickBot="1" x14ac:dyDescent="0.2">
      <c r="A48" s="100"/>
      <c r="B48" s="31" t="s">
        <v>72</v>
      </c>
      <c r="C48" s="32">
        <f>SUM(C26:C47)</f>
        <v>5390.34</v>
      </c>
    </row>
    <row r="49" spans="1:782" s="12" customFormat="1" ht="14" x14ac:dyDescent="0.15">
      <c r="A49" s="38"/>
      <c r="B49" s="16"/>
      <c r="C49" s="39"/>
      <c r="D49" s="18"/>
      <c r="E49" s="40"/>
      <c r="F49" s="40"/>
    </row>
    <row r="50" spans="1:782" s="102" customFormat="1" ht="14" x14ac:dyDescent="0.15">
      <c r="A50" s="18"/>
      <c r="B50" s="29"/>
      <c r="C50" s="23"/>
      <c r="E50" s="19"/>
      <c r="F50" s="19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</row>
    <row r="51" spans="1:782" s="102" customFormat="1" ht="14" x14ac:dyDescent="0.15">
      <c r="A51" s="18"/>
      <c r="B51" s="29"/>
      <c r="C51" s="23"/>
      <c r="E51" s="19"/>
      <c r="F51" s="19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</row>
    <row r="52" spans="1:782" s="102" customFormat="1" ht="14" x14ac:dyDescent="0.15">
      <c r="A52" s="18"/>
      <c r="B52" s="29"/>
      <c r="C52" s="23"/>
      <c r="E52" s="19"/>
      <c r="F52" s="19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</row>
    <row r="53" spans="1:782" s="102" customFormat="1" ht="14" x14ac:dyDescent="0.15">
      <c r="A53" s="18"/>
      <c r="B53" s="29"/>
      <c r="C53" s="23"/>
      <c r="E53" s="19"/>
      <c r="F53" s="19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</row>
    <row r="54" spans="1:782" s="102" customFormat="1" ht="14" x14ac:dyDescent="0.15">
      <c r="A54" s="18"/>
      <c r="B54" s="29"/>
      <c r="C54" s="23"/>
      <c r="E54" s="19"/>
      <c r="F54" s="19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</row>
    <row r="55" spans="1:782" s="102" customFormat="1" ht="14" x14ac:dyDescent="0.15">
      <c r="A55" s="18"/>
      <c r="B55" s="29"/>
      <c r="C55" s="23"/>
      <c r="E55" s="19"/>
      <c r="F55" s="19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</row>
    <row r="56" spans="1:782" s="8" customFormat="1" x14ac:dyDescent="0.15">
      <c r="A56" s="3"/>
      <c r="B56" s="7"/>
      <c r="C56" s="5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</row>
    <row r="57" spans="1:782" s="8" customFormat="1" x14ac:dyDescent="0.15">
      <c r="A57" s="3"/>
      <c r="B57" s="7"/>
      <c r="C57" s="5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</row>
    <row r="58" spans="1:782" s="8" customFormat="1" x14ac:dyDescent="0.15">
      <c r="A58" s="3"/>
      <c r="B58" s="7"/>
      <c r="C58" s="5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</row>
    <row r="59" spans="1:782" s="8" customFormat="1" x14ac:dyDescent="0.15">
      <c r="A59" s="3"/>
      <c r="B59" s="7"/>
      <c r="C59" s="5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</row>
    <row r="60" spans="1:782" s="8" customFormat="1" x14ac:dyDescent="0.15">
      <c r="A60" s="3"/>
      <c r="B60" s="7"/>
      <c r="C60" s="5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</row>
    <row r="61" spans="1:782" s="8" customFormat="1" x14ac:dyDescent="0.15">
      <c r="A61" s="3"/>
      <c r="B61" s="7"/>
      <c r="C61" s="5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</row>
    <row r="62" spans="1:782" s="8" customFormat="1" x14ac:dyDescent="0.15">
      <c r="A62" s="3"/>
      <c r="B62" s="7"/>
      <c r="C62" s="5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</row>
    <row r="63" spans="1:782" s="8" customFormat="1" x14ac:dyDescent="0.15">
      <c r="A63" s="3"/>
      <c r="B63" s="7"/>
      <c r="C63" s="5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</row>
    <row r="64" spans="1:782" s="8" customFormat="1" x14ac:dyDescent="0.15">
      <c r="A64" s="3"/>
      <c r="B64" s="7"/>
      <c r="C64" s="5"/>
      <c r="E64" s="4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</row>
  </sheetData>
  <mergeCells count="1">
    <mergeCell ref="A1:C1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F2CD7-D7FD-4912-97DC-DEEA8391EC48}">
  <dimension ref="A1:ADB62"/>
  <sheetViews>
    <sheetView workbookViewId="0">
      <selection activeCell="A50" sqref="A50:XFD63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4.6640625" style="8" customWidth="1"/>
    <col min="5" max="5" width="14.6640625" style="4" customWidth="1"/>
    <col min="6" max="6" width="11.33203125" style="4" customWidth="1"/>
    <col min="7" max="7" width="11.33203125" style="3" customWidth="1"/>
    <col min="8" max="8" width="16.83203125" style="3" customWidth="1"/>
    <col min="9" max="16384" width="10.1640625" style="3"/>
  </cols>
  <sheetData>
    <row r="1" spans="1:8" ht="35.5" customHeight="1" thickBot="1" x14ac:dyDescent="0.2">
      <c r="A1" s="268" t="str">
        <f>"Grüne Andersrum
Angaben für den Rechenschaftsbericht für das Jahr "&amp;Jahrakt</f>
        <v>Grüne Andersrum
Angaben für den Rechenschaftsbericht für das Jahr 2023</v>
      </c>
      <c r="B1" s="269"/>
      <c r="C1" s="269"/>
      <c r="D1" s="3"/>
      <c r="E1" s="3"/>
      <c r="F1" s="3"/>
    </row>
    <row r="2" spans="1:8" s="12" customFormat="1" ht="26.5" customHeight="1" thickBot="1" x14ac:dyDescent="0.2">
      <c r="A2" s="10" t="s">
        <v>2</v>
      </c>
      <c r="B2" s="65" t="s">
        <v>71</v>
      </c>
      <c r="C2" s="99" t="str">
        <f>"ERTRAG
"&amp;Jahrakt</f>
        <v>ERTRAG
2023</v>
      </c>
      <c r="D2" s="24"/>
      <c r="E2" s="17"/>
      <c r="F2" s="18"/>
      <c r="G2" s="40"/>
      <c r="H2" s="40"/>
    </row>
    <row r="3" spans="1:8" s="12" customFormat="1" ht="15" x14ac:dyDescent="0.15">
      <c r="A3" s="57" t="s">
        <v>3</v>
      </c>
      <c r="B3" s="58" t="s">
        <v>6</v>
      </c>
      <c r="C3" s="22">
        <v>0</v>
      </c>
      <c r="D3" s="16"/>
      <c r="E3" s="17"/>
      <c r="F3" s="18"/>
      <c r="G3" s="19"/>
      <c r="H3" s="19"/>
    </row>
    <row r="4" spans="1:8" s="12" customFormat="1" ht="15" x14ac:dyDescent="0.15">
      <c r="A4" s="20" t="s">
        <v>4</v>
      </c>
      <c r="B4" s="21" t="s">
        <v>0</v>
      </c>
      <c r="C4" s="22">
        <v>0</v>
      </c>
      <c r="D4" s="16"/>
      <c r="E4" s="17"/>
      <c r="F4" s="18"/>
      <c r="G4" s="19"/>
      <c r="H4" s="19"/>
    </row>
    <row r="5" spans="1:8" s="12" customFormat="1" ht="15" x14ac:dyDescent="0.15">
      <c r="A5" s="20" t="s">
        <v>5</v>
      </c>
      <c r="B5" s="21" t="s">
        <v>26</v>
      </c>
      <c r="C5" s="22">
        <v>66035.81</v>
      </c>
      <c r="D5" s="16"/>
      <c r="E5" s="17"/>
      <c r="F5" s="18"/>
      <c r="G5" s="19"/>
      <c r="H5" s="19"/>
    </row>
    <row r="6" spans="1:8" s="12" customFormat="1" ht="30" x14ac:dyDescent="0.15">
      <c r="A6" s="20" t="s">
        <v>7</v>
      </c>
      <c r="B6" s="21" t="s">
        <v>27</v>
      </c>
      <c r="C6" s="22">
        <v>0</v>
      </c>
      <c r="D6" s="16"/>
      <c r="E6" s="23"/>
      <c r="F6" s="23"/>
      <c r="G6" s="19"/>
      <c r="H6" s="19"/>
    </row>
    <row r="7" spans="1:8" s="12" customFormat="1" ht="30" x14ac:dyDescent="0.15">
      <c r="A7" s="20" t="s">
        <v>8</v>
      </c>
      <c r="B7" s="21" t="s">
        <v>19</v>
      </c>
      <c r="C7" s="22">
        <v>0</v>
      </c>
      <c r="D7" s="16"/>
      <c r="E7" s="17"/>
      <c r="F7" s="18"/>
      <c r="G7" s="19"/>
      <c r="H7" s="19"/>
    </row>
    <row r="8" spans="1:8" s="12" customFormat="1" ht="15" x14ac:dyDescent="0.15">
      <c r="A8" s="20" t="s">
        <v>10</v>
      </c>
      <c r="B8" s="21" t="s">
        <v>9</v>
      </c>
      <c r="C8" s="22">
        <v>0</v>
      </c>
      <c r="D8" s="24"/>
      <c r="E8" s="25"/>
      <c r="F8" s="18"/>
      <c r="G8" s="19"/>
      <c r="H8" s="19"/>
    </row>
    <row r="9" spans="1:8" s="12" customFormat="1" ht="15" x14ac:dyDescent="0.15">
      <c r="A9" s="20" t="s">
        <v>11</v>
      </c>
      <c r="B9" s="21" t="s">
        <v>61</v>
      </c>
      <c r="C9" s="22">
        <v>0</v>
      </c>
      <c r="D9" s="28"/>
      <c r="F9" s="18"/>
      <c r="G9" s="19"/>
      <c r="H9" s="19"/>
    </row>
    <row r="10" spans="1:8" s="12" customFormat="1" ht="15" x14ac:dyDescent="0.15">
      <c r="A10" s="20" t="s">
        <v>12</v>
      </c>
      <c r="B10" s="21" t="s">
        <v>62</v>
      </c>
      <c r="C10" s="22">
        <v>0.22000000000000003</v>
      </c>
      <c r="D10" s="29"/>
      <c r="E10" s="18"/>
      <c r="F10" s="18"/>
      <c r="G10" s="19"/>
      <c r="H10" s="19"/>
    </row>
    <row r="11" spans="1:8" s="12" customFormat="1" ht="45" x14ac:dyDescent="0.15">
      <c r="A11" s="20" t="s">
        <v>13</v>
      </c>
      <c r="B11" s="21" t="s">
        <v>18</v>
      </c>
      <c r="C11" s="22">
        <v>0</v>
      </c>
      <c r="D11" s="29"/>
      <c r="E11" s="18"/>
      <c r="F11" s="18"/>
      <c r="G11" s="19"/>
      <c r="H11" s="19"/>
    </row>
    <row r="12" spans="1:8" s="12" customFormat="1" ht="15" x14ac:dyDescent="0.15">
      <c r="A12" s="20" t="s">
        <v>14</v>
      </c>
      <c r="B12" s="21" t="s">
        <v>20</v>
      </c>
      <c r="C12" s="22">
        <v>0</v>
      </c>
      <c r="D12" s="29"/>
      <c r="E12" s="18"/>
      <c r="F12" s="18"/>
      <c r="G12" s="19"/>
      <c r="H12" s="19"/>
    </row>
    <row r="13" spans="1:8" s="12" customFormat="1" ht="15" x14ac:dyDescent="0.15">
      <c r="A13" s="20" t="s">
        <v>15</v>
      </c>
      <c r="B13" s="21" t="s">
        <v>21</v>
      </c>
      <c r="C13" s="22">
        <v>0</v>
      </c>
      <c r="D13" s="29"/>
      <c r="E13" s="18"/>
      <c r="F13" s="18"/>
      <c r="G13" s="19"/>
      <c r="H13" s="19"/>
    </row>
    <row r="14" spans="1:8" s="12" customFormat="1" ht="15" x14ac:dyDescent="0.15">
      <c r="A14" s="20" t="s">
        <v>16</v>
      </c>
      <c r="B14" s="21" t="s">
        <v>23</v>
      </c>
      <c r="C14" s="22">
        <v>1751.8999999999999</v>
      </c>
      <c r="D14" s="29"/>
      <c r="E14" s="18"/>
      <c r="F14" s="18"/>
      <c r="G14" s="19"/>
      <c r="H14" s="19"/>
    </row>
    <row r="15" spans="1:8" s="12" customFormat="1" ht="15" x14ac:dyDescent="0.15">
      <c r="A15" s="20" t="s">
        <v>17</v>
      </c>
      <c r="B15" s="21" t="s">
        <v>22</v>
      </c>
      <c r="C15" s="22">
        <v>400</v>
      </c>
      <c r="D15" s="29"/>
      <c r="E15" s="18"/>
      <c r="F15" s="18"/>
      <c r="G15" s="19"/>
      <c r="H15" s="19"/>
    </row>
    <row r="16" spans="1:8" s="12" customFormat="1" ht="15" x14ac:dyDescent="0.15">
      <c r="A16" s="20" t="s">
        <v>65</v>
      </c>
      <c r="B16" s="21" t="s">
        <v>24</v>
      </c>
      <c r="C16" s="22">
        <v>0</v>
      </c>
    </row>
    <row r="17" spans="1:8" s="12" customFormat="1" ht="15" x14ac:dyDescent="0.15">
      <c r="A17" s="20" t="s">
        <v>66</v>
      </c>
      <c r="B17" s="21" t="s">
        <v>25</v>
      </c>
      <c r="C17" s="22">
        <v>0</v>
      </c>
    </row>
    <row r="18" spans="1:8" s="12" customFormat="1" ht="15" x14ac:dyDescent="0.15">
      <c r="A18" s="20" t="s">
        <v>28</v>
      </c>
      <c r="B18" s="21" t="s">
        <v>75</v>
      </c>
      <c r="C18" s="22">
        <v>0</v>
      </c>
    </row>
    <row r="19" spans="1:8" s="12" customFormat="1" ht="15" x14ac:dyDescent="0.15">
      <c r="A19" s="20" t="s">
        <v>32</v>
      </c>
      <c r="B19" s="21" t="s">
        <v>31</v>
      </c>
      <c r="C19" s="22">
        <v>0</v>
      </c>
    </row>
    <row r="20" spans="1:8" s="12" customFormat="1" ht="15" x14ac:dyDescent="0.15">
      <c r="A20" s="20" t="s">
        <v>34</v>
      </c>
      <c r="B20" s="21" t="s">
        <v>33</v>
      </c>
      <c r="C20" s="22">
        <v>0</v>
      </c>
    </row>
    <row r="21" spans="1:8" s="12" customFormat="1" ht="15" x14ac:dyDescent="0.15">
      <c r="A21" s="20" t="s">
        <v>30</v>
      </c>
      <c r="B21" s="21" t="s">
        <v>29</v>
      </c>
      <c r="C21" s="22">
        <v>0</v>
      </c>
    </row>
    <row r="22" spans="1:8" s="12" customFormat="1" thickBot="1" x14ac:dyDescent="0.2">
      <c r="A22" s="20" t="s">
        <v>36</v>
      </c>
      <c r="B22" s="21" t="s">
        <v>35</v>
      </c>
      <c r="C22" s="22">
        <v>0</v>
      </c>
    </row>
    <row r="23" spans="1:8" s="33" customFormat="1" ht="27" customHeight="1" thickBot="1" x14ac:dyDescent="0.2">
      <c r="A23" s="100"/>
      <c r="B23" s="31" t="s">
        <v>73</v>
      </c>
      <c r="C23" s="32">
        <f>SUM(C3:C22)</f>
        <v>68187.929999999993</v>
      </c>
    </row>
    <row r="24" spans="1:8" s="12" customFormat="1" ht="15" thickBot="1" x14ac:dyDescent="0.2">
      <c r="A24" s="34"/>
      <c r="B24" s="24"/>
      <c r="C24" s="23"/>
    </row>
    <row r="25" spans="1:8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24"/>
      <c r="E25" s="17"/>
      <c r="F25" s="18"/>
      <c r="G25" s="40"/>
      <c r="H25" s="40"/>
    </row>
    <row r="26" spans="1:8" s="12" customFormat="1" ht="15" x14ac:dyDescent="0.15">
      <c r="A26" s="57" t="s">
        <v>3</v>
      </c>
      <c r="B26" s="101" t="s">
        <v>37</v>
      </c>
      <c r="C26" s="22">
        <v>18232.93</v>
      </c>
    </row>
    <row r="27" spans="1:8" s="12" customFormat="1" ht="15" x14ac:dyDescent="0.15">
      <c r="A27" s="20" t="s">
        <v>4</v>
      </c>
      <c r="B27" s="36" t="s">
        <v>39</v>
      </c>
      <c r="C27" s="22">
        <v>5190</v>
      </c>
    </row>
    <row r="28" spans="1:8" s="12" customFormat="1" ht="15" x14ac:dyDescent="0.15">
      <c r="A28" s="20" t="s">
        <v>5</v>
      </c>
      <c r="B28" s="36" t="s">
        <v>46</v>
      </c>
      <c r="C28" s="22">
        <v>322.54999999999995</v>
      </c>
    </row>
    <row r="29" spans="1:8" s="12" customFormat="1" ht="15" x14ac:dyDescent="0.15">
      <c r="A29" s="20" t="s">
        <v>7</v>
      </c>
      <c r="B29" s="36" t="s">
        <v>42</v>
      </c>
      <c r="C29" s="22">
        <v>2246.6799999999998</v>
      </c>
    </row>
    <row r="30" spans="1:8" s="12" customFormat="1" ht="15" x14ac:dyDescent="0.15">
      <c r="A30" s="20" t="s">
        <v>8</v>
      </c>
      <c r="B30" s="36" t="s">
        <v>45</v>
      </c>
      <c r="C30" s="22">
        <v>1831.1</v>
      </c>
    </row>
    <row r="31" spans="1:8" s="12" customFormat="1" ht="15" x14ac:dyDescent="0.15">
      <c r="A31" s="20" t="s">
        <v>10</v>
      </c>
      <c r="B31" s="36" t="s">
        <v>44</v>
      </c>
      <c r="C31" s="22">
        <v>6340.76</v>
      </c>
    </row>
    <row r="32" spans="1:8" s="12" customFormat="1" ht="15" x14ac:dyDescent="0.15">
      <c r="A32" s="20" t="s">
        <v>11</v>
      </c>
      <c r="B32" s="36" t="s">
        <v>43</v>
      </c>
      <c r="C32" s="22">
        <v>19175.440000000002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3242.1000000000004</v>
      </c>
    </row>
    <row r="35" spans="1:3" s="12" customFormat="1" ht="15" x14ac:dyDescent="0.15">
      <c r="A35" s="20" t="s">
        <v>14</v>
      </c>
      <c r="B35" s="36" t="s">
        <v>1</v>
      </c>
      <c r="C35" s="22">
        <v>125.64</v>
      </c>
    </row>
    <row r="36" spans="1:3" s="12" customFormat="1" ht="15" x14ac:dyDescent="0.15">
      <c r="A36" s="20" t="s">
        <v>15</v>
      </c>
      <c r="B36" s="36" t="s">
        <v>48</v>
      </c>
      <c r="C36" s="22">
        <v>0</v>
      </c>
    </row>
    <row r="37" spans="1:3" s="12" customFormat="1" ht="15" x14ac:dyDescent="0.15">
      <c r="A37" s="20" t="s">
        <v>16</v>
      </c>
      <c r="B37" s="36" t="s">
        <v>64</v>
      </c>
      <c r="C37" s="22">
        <v>238.67000000000004</v>
      </c>
    </row>
    <row r="38" spans="1:3" s="12" customFormat="1" ht="15" x14ac:dyDescent="0.15">
      <c r="A38" s="20" t="s">
        <v>17</v>
      </c>
      <c r="B38" s="36" t="s">
        <v>41</v>
      </c>
      <c r="C38" s="22">
        <v>0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0</v>
      </c>
    </row>
    <row r="41" spans="1:3" s="12" customFormat="1" ht="15" x14ac:dyDescent="0.15">
      <c r="A41" s="20" t="s">
        <v>67</v>
      </c>
      <c r="B41" s="36" t="s">
        <v>54</v>
      </c>
      <c r="C41" s="22">
        <v>11777.28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29.71</v>
      </c>
    </row>
    <row r="44" spans="1:3" s="12" customFormat="1" ht="30" x14ac:dyDescent="0.15">
      <c r="A44" s="20" t="s">
        <v>56</v>
      </c>
      <c r="B44" s="36" t="s">
        <v>55</v>
      </c>
      <c r="C44" s="22">
        <v>0</v>
      </c>
    </row>
    <row r="45" spans="1:3" s="12" customFormat="1" ht="30" x14ac:dyDescent="0.15">
      <c r="A45" s="20" t="s">
        <v>58</v>
      </c>
      <c r="B45" s="36" t="s">
        <v>57</v>
      </c>
      <c r="C45" s="22">
        <v>0</v>
      </c>
    </row>
    <row r="46" spans="1:3" s="12" customFormat="1" ht="30" x14ac:dyDescent="0.15">
      <c r="A46" s="20" t="s">
        <v>60</v>
      </c>
      <c r="B46" s="36" t="s">
        <v>59</v>
      </c>
      <c r="C46" s="22">
        <v>0</v>
      </c>
    </row>
    <row r="47" spans="1:3" s="12" customFormat="1" ht="31" thickBot="1" x14ac:dyDescent="0.2">
      <c r="A47" s="20" t="s">
        <v>50</v>
      </c>
      <c r="B47" s="36" t="s">
        <v>49</v>
      </c>
      <c r="C47" s="22">
        <v>0</v>
      </c>
    </row>
    <row r="48" spans="1:3" s="33" customFormat="1" ht="27" customHeight="1" thickBot="1" x14ac:dyDescent="0.2">
      <c r="A48" s="100"/>
      <c r="B48" s="31" t="s">
        <v>72</v>
      </c>
      <c r="C48" s="32">
        <f>SUM(C26:C47)</f>
        <v>68752.86</v>
      </c>
    </row>
    <row r="49" spans="1:782" s="12" customFormat="1" ht="14" x14ac:dyDescent="0.15">
      <c r="A49" s="38"/>
      <c r="B49" s="16"/>
      <c r="C49" s="39"/>
      <c r="D49" s="18"/>
      <c r="E49" s="40"/>
      <c r="F49" s="40"/>
    </row>
    <row r="50" spans="1:782" s="102" customFormat="1" ht="14" x14ac:dyDescent="0.15">
      <c r="A50" s="18"/>
      <c r="B50" s="29"/>
      <c r="C50" s="23"/>
      <c r="E50" s="19"/>
      <c r="F50" s="19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</row>
    <row r="51" spans="1:782" s="102" customFormat="1" ht="14" x14ac:dyDescent="0.15">
      <c r="A51" s="18"/>
      <c r="B51" s="29"/>
      <c r="C51" s="23"/>
      <c r="E51" s="19"/>
      <c r="F51" s="19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</row>
    <row r="52" spans="1:782" s="102" customFormat="1" ht="14" x14ac:dyDescent="0.15">
      <c r="A52" s="18"/>
      <c r="B52" s="29"/>
      <c r="C52" s="23"/>
      <c r="E52" s="19"/>
      <c r="F52" s="19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</row>
    <row r="53" spans="1:782" s="102" customFormat="1" ht="14" x14ac:dyDescent="0.15">
      <c r="A53" s="18"/>
      <c r="B53" s="29"/>
      <c r="C53" s="23"/>
      <c r="E53" s="19"/>
      <c r="F53" s="19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</row>
    <row r="54" spans="1:782" s="102" customFormat="1" ht="14" x14ac:dyDescent="0.15">
      <c r="A54" s="18"/>
      <c r="B54" s="29"/>
      <c r="C54" s="23"/>
      <c r="E54" s="19"/>
      <c r="F54" s="19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</row>
    <row r="55" spans="1:782" s="102" customFormat="1" ht="14" x14ac:dyDescent="0.15">
      <c r="A55" s="18"/>
      <c r="B55" s="29"/>
      <c r="C55" s="23"/>
      <c r="E55" s="19"/>
      <c r="F55" s="19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</row>
    <row r="56" spans="1:782" s="102" customFormat="1" ht="14" x14ac:dyDescent="0.15">
      <c r="A56" s="18"/>
      <c r="B56" s="29"/>
      <c r="C56" s="23"/>
      <c r="E56" s="19"/>
      <c r="F56" s="19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  <c r="ADB56" s="18"/>
    </row>
    <row r="57" spans="1:782" s="102" customFormat="1" ht="14" x14ac:dyDescent="0.15">
      <c r="A57" s="18"/>
      <c r="B57" s="29"/>
      <c r="C57" s="23"/>
      <c r="E57" s="19"/>
      <c r="F57" s="19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  <c r="ADB57" s="18"/>
    </row>
    <row r="58" spans="1:782" s="102" customFormat="1" ht="14" x14ac:dyDescent="0.15">
      <c r="A58" s="18"/>
      <c r="B58" s="29"/>
      <c r="C58" s="23"/>
      <c r="E58" s="19"/>
      <c r="F58" s="19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</row>
    <row r="59" spans="1:782" s="102" customFormat="1" ht="14" x14ac:dyDescent="0.15">
      <c r="A59" s="18"/>
      <c r="B59" s="29"/>
      <c r="C59" s="23"/>
      <c r="E59" s="19"/>
      <c r="F59" s="19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</row>
    <row r="60" spans="1:782" s="102" customFormat="1" ht="14" x14ac:dyDescent="0.15">
      <c r="A60" s="18"/>
      <c r="B60" s="29"/>
      <c r="C60" s="23"/>
      <c r="E60" s="19"/>
      <c r="F60" s="19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</row>
    <row r="61" spans="1:782" s="102" customFormat="1" ht="14" x14ac:dyDescent="0.15">
      <c r="A61" s="18"/>
      <c r="B61" s="29"/>
      <c r="C61" s="23"/>
      <c r="E61" s="19"/>
      <c r="F61" s="19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</row>
    <row r="62" spans="1:782" s="8" customFormat="1" x14ac:dyDescent="0.15">
      <c r="A62" s="3"/>
      <c r="B62" s="7"/>
      <c r="C62" s="5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</row>
  </sheetData>
  <mergeCells count="1">
    <mergeCell ref="A1:C1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F848-C9E2-4142-924B-E486737B6661}">
  <dimension ref="A1:ADB60"/>
  <sheetViews>
    <sheetView workbookViewId="0">
      <selection activeCell="A50" sqref="A50:XFD65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4.6640625" style="8" customWidth="1"/>
    <col min="5" max="5" width="14.6640625" style="4" customWidth="1"/>
    <col min="6" max="6" width="11.33203125" style="4" customWidth="1"/>
    <col min="7" max="7" width="11.33203125" style="3" customWidth="1"/>
    <col min="8" max="8" width="16.83203125" style="3" customWidth="1"/>
    <col min="9" max="16384" width="10.1640625" style="3"/>
  </cols>
  <sheetData>
    <row r="1" spans="1:8" ht="35.5" customHeight="1" thickBot="1" x14ac:dyDescent="0.2">
      <c r="A1" s="268" t="str">
        <f>"Grüne Frauen Österreich
Angaben für den Rechenschaftsbericht für das Jahr "&amp;Jahrakt</f>
        <v>Grüne Frauen Österreich
Angaben für den Rechenschaftsbericht für das Jahr 2023</v>
      </c>
      <c r="B1" s="269"/>
      <c r="C1" s="269"/>
      <c r="D1" s="3"/>
      <c r="E1" s="3"/>
      <c r="F1" s="3"/>
    </row>
    <row r="2" spans="1:8" s="12" customFormat="1" ht="26.5" customHeight="1" thickBot="1" x14ac:dyDescent="0.2">
      <c r="A2" s="10" t="s">
        <v>2</v>
      </c>
      <c r="B2" s="65" t="s">
        <v>71</v>
      </c>
      <c r="C2" s="99" t="str">
        <f>"ERTRAG
"&amp;Jahrakt</f>
        <v>ERTRAG
2023</v>
      </c>
      <c r="D2" s="24"/>
      <c r="E2" s="17"/>
      <c r="F2" s="18"/>
      <c r="G2" s="40"/>
      <c r="H2" s="40"/>
    </row>
    <row r="3" spans="1:8" s="12" customFormat="1" ht="15" x14ac:dyDescent="0.15">
      <c r="A3" s="57" t="s">
        <v>3</v>
      </c>
      <c r="B3" s="58" t="s">
        <v>6</v>
      </c>
      <c r="C3" s="22">
        <v>21878.85</v>
      </c>
      <c r="D3" s="16"/>
      <c r="E3" s="17"/>
      <c r="F3" s="18"/>
      <c r="G3" s="19"/>
      <c r="H3" s="19"/>
    </row>
    <row r="4" spans="1:8" s="12" customFormat="1" ht="15" x14ac:dyDescent="0.15">
      <c r="A4" s="20" t="s">
        <v>4</v>
      </c>
      <c r="B4" s="21" t="s">
        <v>0</v>
      </c>
      <c r="C4" s="22">
        <v>0</v>
      </c>
      <c r="D4" s="16"/>
      <c r="E4" s="17"/>
      <c r="F4" s="18"/>
      <c r="G4" s="19"/>
      <c r="H4" s="19"/>
    </row>
    <row r="5" spans="1:8" s="12" customFormat="1" ht="15" x14ac:dyDescent="0.15">
      <c r="A5" s="20" t="s">
        <v>5</v>
      </c>
      <c r="B5" s="21" t="s">
        <v>26</v>
      </c>
      <c r="C5" s="22">
        <v>74390.820000000007</v>
      </c>
      <c r="D5" s="16"/>
      <c r="E5" s="17"/>
      <c r="F5" s="18"/>
      <c r="G5" s="19"/>
      <c r="H5" s="19"/>
    </row>
    <row r="6" spans="1:8" s="12" customFormat="1" ht="30" x14ac:dyDescent="0.15">
      <c r="A6" s="20" t="s">
        <v>7</v>
      </c>
      <c r="B6" s="21" t="s">
        <v>27</v>
      </c>
      <c r="C6" s="22">
        <v>0</v>
      </c>
      <c r="D6" s="16"/>
      <c r="E6" s="23"/>
      <c r="F6" s="23"/>
      <c r="G6" s="19"/>
      <c r="H6" s="19"/>
    </row>
    <row r="7" spans="1:8" s="12" customFormat="1" ht="30" x14ac:dyDescent="0.15">
      <c r="A7" s="20" t="s">
        <v>8</v>
      </c>
      <c r="B7" s="21" t="s">
        <v>19</v>
      </c>
      <c r="C7" s="22">
        <v>0</v>
      </c>
      <c r="D7" s="16"/>
      <c r="E7" s="17"/>
      <c r="F7" s="18"/>
      <c r="G7" s="19"/>
      <c r="H7" s="19"/>
    </row>
    <row r="8" spans="1:8" s="12" customFormat="1" ht="15" x14ac:dyDescent="0.15">
      <c r="A8" s="20" t="s">
        <v>10</v>
      </c>
      <c r="B8" s="21" t="s">
        <v>9</v>
      </c>
      <c r="C8" s="22">
        <v>0</v>
      </c>
      <c r="D8" s="24"/>
      <c r="E8" s="25"/>
      <c r="F8" s="18"/>
      <c r="G8" s="19"/>
      <c r="H8" s="19"/>
    </row>
    <row r="9" spans="1:8" s="12" customFormat="1" ht="15" x14ac:dyDescent="0.15">
      <c r="A9" s="20" t="s">
        <v>11</v>
      </c>
      <c r="B9" s="21" t="s">
        <v>61</v>
      </c>
      <c r="C9" s="22">
        <v>0</v>
      </c>
      <c r="D9" s="28"/>
      <c r="F9" s="18"/>
      <c r="G9" s="19"/>
      <c r="H9" s="19"/>
    </row>
    <row r="10" spans="1:8" s="12" customFormat="1" ht="15" x14ac:dyDescent="0.15">
      <c r="A10" s="20" t="s">
        <v>12</v>
      </c>
      <c r="B10" s="21" t="s">
        <v>62</v>
      </c>
      <c r="C10" s="22">
        <v>0</v>
      </c>
      <c r="D10" s="29"/>
      <c r="E10" s="18"/>
      <c r="F10" s="18"/>
      <c r="G10" s="19"/>
      <c r="H10" s="19"/>
    </row>
    <row r="11" spans="1:8" s="12" customFormat="1" ht="45" x14ac:dyDescent="0.15">
      <c r="A11" s="20" t="s">
        <v>13</v>
      </c>
      <c r="B11" s="21" t="s">
        <v>18</v>
      </c>
      <c r="C11" s="22">
        <v>529.29999999999995</v>
      </c>
      <c r="D11" s="29"/>
      <c r="E11" s="18"/>
      <c r="F11" s="18"/>
      <c r="G11" s="19"/>
      <c r="H11" s="19"/>
    </row>
    <row r="12" spans="1:8" s="12" customFormat="1" ht="15" x14ac:dyDescent="0.15">
      <c r="A12" s="20" t="s">
        <v>14</v>
      </c>
      <c r="B12" s="21" t="s">
        <v>20</v>
      </c>
      <c r="C12" s="22">
        <v>0</v>
      </c>
      <c r="D12" s="29"/>
      <c r="E12" s="18"/>
      <c r="F12" s="18"/>
      <c r="G12" s="19"/>
      <c r="H12" s="19"/>
    </row>
    <row r="13" spans="1:8" s="12" customFormat="1" ht="15" x14ac:dyDescent="0.15">
      <c r="A13" s="20" t="s">
        <v>15</v>
      </c>
      <c r="B13" s="21" t="s">
        <v>21</v>
      </c>
      <c r="C13" s="22">
        <v>0</v>
      </c>
      <c r="D13" s="29"/>
      <c r="E13" s="18"/>
      <c r="F13" s="18"/>
      <c r="G13" s="19"/>
      <c r="H13" s="19"/>
    </row>
    <row r="14" spans="1:8" s="12" customFormat="1" ht="15" x14ac:dyDescent="0.15">
      <c r="A14" s="20" t="s">
        <v>16</v>
      </c>
      <c r="B14" s="21" t="s">
        <v>23</v>
      </c>
      <c r="C14" s="22">
        <v>0</v>
      </c>
      <c r="D14" s="29"/>
      <c r="E14" s="18"/>
      <c r="F14" s="18"/>
      <c r="G14" s="19"/>
      <c r="H14" s="19"/>
    </row>
    <row r="15" spans="1:8" s="12" customFormat="1" ht="15" x14ac:dyDescent="0.15">
      <c r="A15" s="20" t="s">
        <v>17</v>
      </c>
      <c r="B15" s="21" t="s">
        <v>22</v>
      </c>
      <c r="C15" s="22">
        <v>0</v>
      </c>
      <c r="D15" s="29"/>
      <c r="E15" s="18"/>
      <c r="F15" s="18"/>
      <c r="G15" s="19"/>
      <c r="H15" s="19"/>
    </row>
    <row r="16" spans="1:8" s="12" customFormat="1" ht="15" x14ac:dyDescent="0.15">
      <c r="A16" s="20" t="s">
        <v>65</v>
      </c>
      <c r="B16" s="21" t="s">
        <v>24</v>
      </c>
      <c r="C16" s="22">
        <v>0</v>
      </c>
    </row>
    <row r="17" spans="1:8" s="12" customFormat="1" ht="15" x14ac:dyDescent="0.15">
      <c r="A17" s="20" t="s">
        <v>66</v>
      </c>
      <c r="B17" s="21" t="s">
        <v>25</v>
      </c>
      <c r="C17" s="22">
        <v>322</v>
      </c>
    </row>
    <row r="18" spans="1:8" s="12" customFormat="1" ht="15" x14ac:dyDescent="0.15">
      <c r="A18" s="20" t="s">
        <v>28</v>
      </c>
      <c r="B18" s="21" t="s">
        <v>75</v>
      </c>
      <c r="C18" s="22">
        <v>0</v>
      </c>
    </row>
    <row r="19" spans="1:8" s="12" customFormat="1" ht="15" x14ac:dyDescent="0.15">
      <c r="A19" s="20" t="s">
        <v>32</v>
      </c>
      <c r="B19" s="21" t="s">
        <v>31</v>
      </c>
      <c r="C19" s="22">
        <v>0</v>
      </c>
    </row>
    <row r="20" spans="1:8" s="12" customFormat="1" ht="15" x14ac:dyDescent="0.15">
      <c r="A20" s="20" t="s">
        <v>34</v>
      </c>
      <c r="B20" s="21" t="s">
        <v>33</v>
      </c>
      <c r="C20" s="22">
        <v>0</v>
      </c>
    </row>
    <row r="21" spans="1:8" s="12" customFormat="1" ht="15" x14ac:dyDescent="0.15">
      <c r="A21" s="20" t="s">
        <v>30</v>
      </c>
      <c r="B21" s="21" t="s">
        <v>29</v>
      </c>
      <c r="C21" s="22">
        <v>0</v>
      </c>
    </row>
    <row r="22" spans="1:8" s="12" customFormat="1" thickBot="1" x14ac:dyDescent="0.2">
      <c r="A22" s="20" t="s">
        <v>36</v>
      </c>
      <c r="B22" s="21" t="s">
        <v>35</v>
      </c>
      <c r="C22" s="22">
        <v>0</v>
      </c>
    </row>
    <row r="23" spans="1:8" s="33" customFormat="1" ht="27" customHeight="1" thickBot="1" x14ac:dyDescent="0.2">
      <c r="A23" s="100"/>
      <c r="B23" s="31" t="s">
        <v>73</v>
      </c>
      <c r="C23" s="32">
        <f>SUM(C3:C22)</f>
        <v>97120.970000000016</v>
      </c>
    </row>
    <row r="24" spans="1:8" s="12" customFormat="1" ht="15" thickBot="1" x14ac:dyDescent="0.2">
      <c r="A24" s="34"/>
      <c r="B24" s="24"/>
      <c r="C24" s="23"/>
    </row>
    <row r="25" spans="1:8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24"/>
      <c r="E25" s="17"/>
      <c r="F25" s="18"/>
      <c r="G25" s="40"/>
      <c r="H25" s="40"/>
    </row>
    <row r="26" spans="1:8" s="12" customFormat="1" ht="15" x14ac:dyDescent="0.15">
      <c r="A26" s="57" t="s">
        <v>3</v>
      </c>
      <c r="B26" s="101" t="s">
        <v>37</v>
      </c>
      <c r="C26" s="22">
        <v>25587.289999999997</v>
      </c>
    </row>
    <row r="27" spans="1:8" s="12" customFormat="1" ht="15" x14ac:dyDescent="0.15">
      <c r="A27" s="20" t="s">
        <v>4</v>
      </c>
      <c r="B27" s="36" t="s">
        <v>39</v>
      </c>
      <c r="C27" s="22">
        <v>2610.92</v>
      </c>
    </row>
    <row r="28" spans="1:8" s="12" customFormat="1" ht="15" x14ac:dyDescent="0.15">
      <c r="A28" s="20" t="s">
        <v>5</v>
      </c>
      <c r="B28" s="36" t="s">
        <v>46</v>
      </c>
      <c r="C28" s="22">
        <v>1504.24</v>
      </c>
    </row>
    <row r="29" spans="1:8" s="12" customFormat="1" ht="15" x14ac:dyDescent="0.15">
      <c r="A29" s="20" t="s">
        <v>7</v>
      </c>
      <c r="B29" s="36" t="s">
        <v>42</v>
      </c>
      <c r="C29" s="22">
        <v>15228.68</v>
      </c>
    </row>
    <row r="30" spans="1:8" s="12" customFormat="1" ht="15" x14ac:dyDescent="0.15">
      <c r="A30" s="20" t="s">
        <v>8</v>
      </c>
      <c r="B30" s="36" t="s">
        <v>45</v>
      </c>
      <c r="C30" s="22">
        <v>5209.25</v>
      </c>
    </row>
    <row r="31" spans="1:8" s="12" customFormat="1" ht="15" x14ac:dyDescent="0.15">
      <c r="A31" s="20" t="s">
        <v>10</v>
      </c>
      <c r="B31" s="36" t="s">
        <v>44</v>
      </c>
      <c r="C31" s="22">
        <v>5153.3899999999994</v>
      </c>
    </row>
    <row r="32" spans="1:8" s="12" customFormat="1" ht="15" x14ac:dyDescent="0.15">
      <c r="A32" s="20" t="s">
        <v>11</v>
      </c>
      <c r="B32" s="36" t="s">
        <v>43</v>
      </c>
      <c r="C32" s="22">
        <v>38138.28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0</v>
      </c>
    </row>
    <row r="35" spans="1:3" s="12" customFormat="1" ht="15" x14ac:dyDescent="0.15">
      <c r="A35" s="20" t="s">
        <v>14</v>
      </c>
      <c r="B35" s="36" t="s">
        <v>1</v>
      </c>
      <c r="C35" s="22">
        <v>240</v>
      </c>
    </row>
    <row r="36" spans="1:3" s="12" customFormat="1" ht="15" x14ac:dyDescent="0.15">
      <c r="A36" s="20" t="s">
        <v>15</v>
      </c>
      <c r="B36" s="36" t="s">
        <v>48</v>
      </c>
      <c r="C36" s="22">
        <v>0</v>
      </c>
    </row>
    <row r="37" spans="1:3" s="12" customFormat="1" ht="15" x14ac:dyDescent="0.15">
      <c r="A37" s="20" t="s">
        <v>16</v>
      </c>
      <c r="B37" s="36" t="s">
        <v>64</v>
      </c>
      <c r="C37" s="22">
        <v>161.26</v>
      </c>
    </row>
    <row r="38" spans="1:3" s="12" customFormat="1" ht="15" x14ac:dyDescent="0.15">
      <c r="A38" s="20" t="s">
        <v>17</v>
      </c>
      <c r="B38" s="36" t="s">
        <v>41</v>
      </c>
      <c r="C38" s="22">
        <v>225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0</v>
      </c>
    </row>
    <row r="41" spans="1:3" s="12" customFormat="1" ht="15" x14ac:dyDescent="0.15">
      <c r="A41" s="20" t="s">
        <v>67</v>
      </c>
      <c r="B41" s="36" t="s">
        <v>54</v>
      </c>
      <c r="C41" s="22">
        <v>5520.66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91.86999999999999</v>
      </c>
    </row>
    <row r="44" spans="1:3" s="12" customFormat="1" ht="30" x14ac:dyDescent="0.15">
      <c r="A44" s="20" t="s">
        <v>56</v>
      </c>
      <c r="B44" s="36" t="s">
        <v>55</v>
      </c>
      <c r="C44" s="22">
        <v>0</v>
      </c>
    </row>
    <row r="45" spans="1:3" s="12" customFormat="1" ht="30" x14ac:dyDescent="0.15">
      <c r="A45" s="20" t="s">
        <v>58</v>
      </c>
      <c r="B45" s="36" t="s">
        <v>57</v>
      </c>
      <c r="C45" s="22">
        <v>0</v>
      </c>
    </row>
    <row r="46" spans="1:3" s="12" customFormat="1" ht="30" x14ac:dyDescent="0.15">
      <c r="A46" s="20" t="s">
        <v>60</v>
      </c>
      <c r="B46" s="36" t="s">
        <v>59</v>
      </c>
      <c r="C46" s="22">
        <v>0</v>
      </c>
    </row>
    <row r="47" spans="1:3" s="12" customFormat="1" ht="31" thickBot="1" x14ac:dyDescent="0.2">
      <c r="A47" s="20" t="s">
        <v>50</v>
      </c>
      <c r="B47" s="36" t="s">
        <v>49</v>
      </c>
      <c r="C47" s="22">
        <v>0</v>
      </c>
    </row>
    <row r="48" spans="1:3" s="33" customFormat="1" ht="27" customHeight="1" thickBot="1" x14ac:dyDescent="0.2">
      <c r="A48" s="100"/>
      <c r="B48" s="31" t="s">
        <v>72</v>
      </c>
      <c r="C48" s="32">
        <f>SUM(C26:C47)</f>
        <v>99670.84</v>
      </c>
    </row>
    <row r="49" spans="1:782" s="12" customFormat="1" ht="14" x14ac:dyDescent="0.15">
      <c r="A49" s="38"/>
      <c r="B49" s="16"/>
      <c r="C49" s="39"/>
      <c r="D49" s="18"/>
      <c r="E49" s="40"/>
      <c r="F49" s="40"/>
    </row>
    <row r="50" spans="1:782" s="102" customFormat="1" ht="14" x14ac:dyDescent="0.15">
      <c r="A50" s="18"/>
      <c r="B50" s="29"/>
      <c r="C50" s="23"/>
      <c r="E50" s="19"/>
      <c r="F50" s="19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</row>
    <row r="51" spans="1:782" s="102" customFormat="1" ht="14" x14ac:dyDescent="0.15">
      <c r="A51" s="18"/>
      <c r="B51" s="29"/>
      <c r="C51" s="23"/>
      <c r="E51" s="19"/>
      <c r="F51" s="19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</row>
    <row r="52" spans="1:782" s="8" customFormat="1" x14ac:dyDescent="0.15">
      <c r="A52" s="3"/>
      <c r="B52" s="7"/>
      <c r="C52" s="5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</row>
    <row r="53" spans="1:782" s="8" customFormat="1" x14ac:dyDescent="0.15">
      <c r="A53" s="3"/>
      <c r="B53" s="7"/>
      <c r="C53" s="5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</row>
    <row r="54" spans="1:782" s="8" customFormat="1" x14ac:dyDescent="0.15">
      <c r="A54" s="3"/>
      <c r="B54" s="7"/>
      <c r="C54" s="5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</row>
    <row r="55" spans="1:782" s="8" customFormat="1" x14ac:dyDescent="0.15">
      <c r="A55" s="3"/>
      <c r="B55" s="7"/>
      <c r="C55" s="5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</row>
    <row r="56" spans="1:782" s="8" customFormat="1" x14ac:dyDescent="0.15">
      <c r="A56" s="3"/>
      <c r="B56" s="7"/>
      <c r="C56" s="5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</row>
    <row r="57" spans="1:782" s="8" customFormat="1" x14ac:dyDescent="0.15">
      <c r="A57" s="3"/>
      <c r="B57" s="7"/>
      <c r="C57" s="5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</row>
    <row r="58" spans="1:782" s="8" customFormat="1" x14ac:dyDescent="0.15">
      <c r="A58" s="3"/>
      <c r="B58" s="7"/>
      <c r="C58" s="5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</row>
    <row r="59" spans="1:782" s="8" customFormat="1" x14ac:dyDescent="0.15">
      <c r="A59" s="3"/>
      <c r="B59" s="7"/>
      <c r="C59" s="5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</row>
    <row r="60" spans="1:782" s="8" customFormat="1" x14ac:dyDescent="0.15">
      <c r="A60" s="3"/>
      <c r="B60" s="7"/>
      <c r="C60" s="5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</row>
  </sheetData>
  <mergeCells count="1">
    <mergeCell ref="A1:C1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F3AE-59E0-4298-BFAB-CC334E5A7018}">
  <dimension ref="A1:ADB60"/>
  <sheetViews>
    <sheetView workbookViewId="0">
      <selection activeCell="F18" sqref="F18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4.6640625" style="8" customWidth="1"/>
    <col min="5" max="5" width="14.6640625" style="4" customWidth="1"/>
    <col min="6" max="6" width="11.33203125" style="4" customWidth="1"/>
    <col min="7" max="7" width="11.33203125" style="3" customWidth="1"/>
    <col min="8" max="8" width="16.83203125" style="3" customWidth="1"/>
    <col min="9" max="16384" width="10.1640625" style="3"/>
  </cols>
  <sheetData>
    <row r="1" spans="1:8" ht="35.5" customHeight="1" thickBot="1" x14ac:dyDescent="0.2">
      <c r="A1" s="268" t="str">
        <f>"Die Grünen - Generation plus
Angaben für den Rechenschaftsbericht für das Jahr "&amp;Jahrakt</f>
        <v>Die Grünen - Generation plus
Angaben für den Rechenschaftsbericht für das Jahr 2023</v>
      </c>
      <c r="B1" s="269"/>
      <c r="C1" s="269"/>
      <c r="D1" s="3"/>
      <c r="E1" s="3"/>
      <c r="F1" s="3"/>
    </row>
    <row r="2" spans="1:8" s="12" customFormat="1" ht="26.5" customHeight="1" thickBot="1" x14ac:dyDescent="0.2">
      <c r="A2" s="10" t="s">
        <v>2</v>
      </c>
      <c r="B2" s="65" t="s">
        <v>71</v>
      </c>
      <c r="C2" s="99" t="str">
        <f>"ERTRAG
"&amp;Jahrakt</f>
        <v>ERTRAG
2023</v>
      </c>
      <c r="D2" s="24"/>
      <c r="E2" s="17"/>
      <c r="F2" s="18"/>
      <c r="G2" s="40"/>
      <c r="H2" s="40"/>
    </row>
    <row r="3" spans="1:8" s="12" customFormat="1" ht="15" x14ac:dyDescent="0.15">
      <c r="A3" s="57" t="s">
        <v>3</v>
      </c>
      <c r="B3" s="58" t="s">
        <v>6</v>
      </c>
      <c r="C3" s="22">
        <v>88516.11</v>
      </c>
      <c r="D3" s="16"/>
      <c r="E3" s="17"/>
      <c r="F3" s="18"/>
      <c r="G3" s="19"/>
      <c r="H3" s="19"/>
    </row>
    <row r="4" spans="1:8" s="12" customFormat="1" ht="15" x14ac:dyDescent="0.15">
      <c r="A4" s="20" t="s">
        <v>4</v>
      </c>
      <c r="B4" s="21" t="s">
        <v>0</v>
      </c>
      <c r="C4" s="22">
        <v>5716.25</v>
      </c>
      <c r="D4" s="16"/>
      <c r="E4" s="17"/>
      <c r="F4" s="18"/>
      <c r="G4" s="19"/>
      <c r="H4" s="19"/>
    </row>
    <row r="5" spans="1:8" s="12" customFormat="1" ht="15" x14ac:dyDescent="0.15">
      <c r="A5" s="20" t="s">
        <v>5</v>
      </c>
      <c r="B5" s="21" t="s">
        <v>26</v>
      </c>
      <c r="C5" s="22">
        <v>64733.17</v>
      </c>
      <c r="D5" s="16"/>
      <c r="E5" s="17"/>
      <c r="F5" s="18"/>
      <c r="G5" s="19"/>
      <c r="H5" s="19"/>
    </row>
    <row r="6" spans="1:8" s="12" customFormat="1" ht="30" x14ac:dyDescent="0.15">
      <c r="A6" s="20" t="s">
        <v>7</v>
      </c>
      <c r="B6" s="21" t="s">
        <v>27</v>
      </c>
      <c r="C6" s="22">
        <v>0</v>
      </c>
      <c r="D6" s="16"/>
      <c r="E6" s="23"/>
      <c r="F6" s="23"/>
      <c r="G6" s="19"/>
      <c r="H6" s="19"/>
    </row>
    <row r="7" spans="1:8" s="12" customFormat="1" ht="30" x14ac:dyDescent="0.15">
      <c r="A7" s="20" t="s">
        <v>8</v>
      </c>
      <c r="B7" s="21" t="s">
        <v>19</v>
      </c>
      <c r="C7" s="22">
        <v>0</v>
      </c>
      <c r="D7" s="16"/>
      <c r="E7" s="17"/>
      <c r="F7" s="18"/>
      <c r="G7" s="19"/>
      <c r="H7" s="19"/>
    </row>
    <row r="8" spans="1:8" s="12" customFormat="1" ht="15" x14ac:dyDescent="0.15">
      <c r="A8" s="20" t="s">
        <v>10</v>
      </c>
      <c r="B8" s="21" t="s">
        <v>9</v>
      </c>
      <c r="C8" s="22">
        <v>0</v>
      </c>
      <c r="D8" s="24"/>
      <c r="E8" s="25"/>
      <c r="F8" s="18"/>
      <c r="G8" s="19"/>
      <c r="H8" s="19"/>
    </row>
    <row r="9" spans="1:8" s="12" customFormat="1" ht="15" x14ac:dyDescent="0.15">
      <c r="A9" s="20" t="s">
        <v>11</v>
      </c>
      <c r="B9" s="21" t="s">
        <v>61</v>
      </c>
      <c r="C9" s="22">
        <v>300</v>
      </c>
      <c r="D9" s="28"/>
      <c r="F9" s="18"/>
      <c r="G9" s="19"/>
      <c r="H9" s="19"/>
    </row>
    <row r="10" spans="1:8" s="12" customFormat="1" ht="15" x14ac:dyDescent="0.15">
      <c r="A10" s="20" t="s">
        <v>12</v>
      </c>
      <c r="B10" s="21" t="s">
        <v>62</v>
      </c>
      <c r="C10" s="22">
        <v>9.2099999999999991</v>
      </c>
      <c r="D10" s="29"/>
      <c r="E10" s="18"/>
      <c r="F10" s="18"/>
      <c r="G10" s="19"/>
      <c r="H10" s="19"/>
    </row>
    <row r="11" spans="1:8" s="12" customFormat="1" ht="45" x14ac:dyDescent="0.15">
      <c r="A11" s="20" t="s">
        <v>13</v>
      </c>
      <c r="B11" s="21" t="s">
        <v>18</v>
      </c>
      <c r="C11" s="22">
        <v>2146.1</v>
      </c>
      <c r="D11" s="29"/>
      <c r="E11" s="18"/>
      <c r="F11" s="18"/>
      <c r="G11" s="19"/>
      <c r="H11" s="19"/>
    </row>
    <row r="12" spans="1:8" s="12" customFormat="1" ht="15" x14ac:dyDescent="0.15">
      <c r="A12" s="20" t="s">
        <v>14</v>
      </c>
      <c r="B12" s="21" t="s">
        <v>20</v>
      </c>
      <c r="C12" s="22">
        <v>520</v>
      </c>
      <c r="D12" s="29"/>
      <c r="E12" s="18"/>
      <c r="F12" s="18"/>
      <c r="G12" s="19"/>
      <c r="H12" s="19"/>
    </row>
    <row r="13" spans="1:8" s="12" customFormat="1" ht="15" x14ac:dyDescent="0.15">
      <c r="A13" s="20" t="s">
        <v>15</v>
      </c>
      <c r="B13" s="21" t="s">
        <v>21</v>
      </c>
      <c r="C13" s="22">
        <v>0</v>
      </c>
      <c r="D13" s="29"/>
      <c r="E13" s="18"/>
      <c r="F13" s="18"/>
      <c r="G13" s="19"/>
      <c r="H13" s="19"/>
    </row>
    <row r="14" spans="1:8" s="12" customFormat="1" ht="15" x14ac:dyDescent="0.15">
      <c r="A14" s="20" t="s">
        <v>16</v>
      </c>
      <c r="B14" s="21" t="s">
        <v>23</v>
      </c>
      <c r="C14" s="22">
        <v>0</v>
      </c>
      <c r="D14" s="29"/>
      <c r="E14" s="18"/>
      <c r="F14" s="18"/>
      <c r="G14" s="19"/>
      <c r="H14" s="19"/>
    </row>
    <row r="15" spans="1:8" s="12" customFormat="1" ht="15" x14ac:dyDescent="0.15">
      <c r="A15" s="20" t="s">
        <v>17</v>
      </c>
      <c r="B15" s="21" t="s">
        <v>22</v>
      </c>
      <c r="C15" s="22">
        <v>0</v>
      </c>
      <c r="D15" s="29"/>
      <c r="E15" s="18"/>
      <c r="F15" s="18"/>
      <c r="G15" s="19"/>
      <c r="H15" s="19"/>
    </row>
    <row r="16" spans="1:8" s="12" customFormat="1" ht="15" x14ac:dyDescent="0.15">
      <c r="A16" s="20" t="s">
        <v>65</v>
      </c>
      <c r="B16" s="21" t="s">
        <v>24</v>
      </c>
      <c r="C16" s="22">
        <v>0</v>
      </c>
    </row>
    <row r="17" spans="1:8" s="12" customFormat="1" ht="15" x14ac:dyDescent="0.15">
      <c r="A17" s="20" t="s">
        <v>66</v>
      </c>
      <c r="B17" s="21" t="s">
        <v>25</v>
      </c>
      <c r="C17" s="22">
        <v>241.33999999999997</v>
      </c>
    </row>
    <row r="18" spans="1:8" s="12" customFormat="1" ht="15" x14ac:dyDescent="0.15">
      <c r="A18" s="20" t="s">
        <v>28</v>
      </c>
      <c r="B18" s="21" t="s">
        <v>75</v>
      </c>
      <c r="C18" s="22">
        <v>18.440000000000001</v>
      </c>
    </row>
    <row r="19" spans="1:8" s="12" customFormat="1" ht="15" x14ac:dyDescent="0.15">
      <c r="A19" s="20" t="s">
        <v>32</v>
      </c>
      <c r="B19" s="21" t="s">
        <v>31</v>
      </c>
      <c r="C19" s="22">
        <v>0</v>
      </c>
    </row>
    <row r="20" spans="1:8" s="12" customFormat="1" ht="15" x14ac:dyDescent="0.15">
      <c r="A20" s="20" t="s">
        <v>34</v>
      </c>
      <c r="B20" s="21" t="s">
        <v>33</v>
      </c>
      <c r="C20" s="22">
        <v>0</v>
      </c>
    </row>
    <row r="21" spans="1:8" s="12" customFormat="1" ht="15" x14ac:dyDescent="0.15">
      <c r="A21" s="20" t="s">
        <v>30</v>
      </c>
      <c r="B21" s="21" t="s">
        <v>29</v>
      </c>
      <c r="C21" s="22">
        <v>5089</v>
      </c>
    </row>
    <row r="22" spans="1:8" s="12" customFormat="1" thickBot="1" x14ac:dyDescent="0.2">
      <c r="A22" s="20" t="s">
        <v>36</v>
      </c>
      <c r="B22" s="21" t="s">
        <v>35</v>
      </c>
      <c r="C22" s="22">
        <v>0</v>
      </c>
    </row>
    <row r="23" spans="1:8" s="33" customFormat="1" ht="27" customHeight="1" thickBot="1" x14ac:dyDescent="0.2">
      <c r="A23" s="100"/>
      <c r="B23" s="31" t="s">
        <v>73</v>
      </c>
      <c r="C23" s="32">
        <f>SUM(C3:C22)</f>
        <v>167289.62</v>
      </c>
    </row>
    <row r="24" spans="1:8" s="12" customFormat="1" ht="15" thickBot="1" x14ac:dyDescent="0.2">
      <c r="A24" s="34"/>
      <c r="B24" s="24"/>
      <c r="C24" s="23"/>
    </row>
    <row r="25" spans="1:8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24"/>
      <c r="E25" s="17"/>
      <c r="F25" s="18"/>
      <c r="G25" s="40"/>
      <c r="H25" s="40"/>
    </row>
    <row r="26" spans="1:8" s="12" customFormat="1" ht="15" x14ac:dyDescent="0.15">
      <c r="A26" s="57" t="s">
        <v>3</v>
      </c>
      <c r="B26" s="101" t="s">
        <v>37</v>
      </c>
      <c r="C26" s="22">
        <v>53171.860000000008</v>
      </c>
    </row>
    <row r="27" spans="1:8" s="12" customFormat="1" ht="15" x14ac:dyDescent="0.15">
      <c r="A27" s="20" t="s">
        <v>4</v>
      </c>
      <c r="B27" s="36" t="s">
        <v>39</v>
      </c>
      <c r="C27" s="22">
        <v>13291.299999999997</v>
      </c>
    </row>
    <row r="28" spans="1:8" s="12" customFormat="1" ht="15" x14ac:dyDescent="0.15">
      <c r="A28" s="20" t="s">
        <v>5</v>
      </c>
      <c r="B28" s="36" t="s">
        <v>46</v>
      </c>
      <c r="C28" s="22">
        <v>1687.8400000000001</v>
      </c>
    </row>
    <row r="29" spans="1:8" s="12" customFormat="1" ht="15" x14ac:dyDescent="0.15">
      <c r="A29" s="20" t="s">
        <v>7</v>
      </c>
      <c r="B29" s="36" t="s">
        <v>42</v>
      </c>
      <c r="C29" s="22">
        <v>14836.48</v>
      </c>
    </row>
    <row r="30" spans="1:8" s="12" customFormat="1" ht="15" x14ac:dyDescent="0.15">
      <c r="A30" s="20" t="s">
        <v>8</v>
      </c>
      <c r="B30" s="36" t="s">
        <v>45</v>
      </c>
      <c r="C30" s="22">
        <v>419.72</v>
      </c>
    </row>
    <row r="31" spans="1:8" s="12" customFormat="1" ht="15" x14ac:dyDescent="0.15">
      <c r="A31" s="20" t="s">
        <v>10</v>
      </c>
      <c r="B31" s="36" t="s">
        <v>44</v>
      </c>
      <c r="C31" s="22">
        <v>3743.76</v>
      </c>
    </row>
    <row r="32" spans="1:8" s="12" customFormat="1" ht="15" x14ac:dyDescent="0.15">
      <c r="A32" s="20" t="s">
        <v>11</v>
      </c>
      <c r="B32" s="36" t="s">
        <v>43</v>
      </c>
      <c r="C32" s="22">
        <v>60441.2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2603.3200000000002</v>
      </c>
    </row>
    <row r="35" spans="1:3" s="12" customFormat="1" ht="15" x14ac:dyDescent="0.15">
      <c r="A35" s="20" t="s">
        <v>14</v>
      </c>
      <c r="B35" s="36" t="s">
        <v>1</v>
      </c>
      <c r="C35" s="22">
        <v>311.43</v>
      </c>
    </row>
    <row r="36" spans="1:3" s="12" customFormat="1" ht="15" x14ac:dyDescent="0.15">
      <c r="A36" s="20" t="s">
        <v>15</v>
      </c>
      <c r="B36" s="36" t="s">
        <v>48</v>
      </c>
      <c r="C36" s="22">
        <v>20.98</v>
      </c>
    </row>
    <row r="37" spans="1:3" s="12" customFormat="1" ht="15" x14ac:dyDescent="0.15">
      <c r="A37" s="20" t="s">
        <v>16</v>
      </c>
      <c r="B37" s="36" t="s">
        <v>64</v>
      </c>
      <c r="C37" s="22">
        <v>1412.0099999999998</v>
      </c>
    </row>
    <row r="38" spans="1:3" s="12" customFormat="1" ht="15" x14ac:dyDescent="0.15">
      <c r="A38" s="20" t="s">
        <v>17</v>
      </c>
      <c r="B38" s="36" t="s">
        <v>41</v>
      </c>
      <c r="C38" s="22">
        <v>1133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0</v>
      </c>
    </row>
    <row r="41" spans="1:3" s="12" customFormat="1" ht="15" x14ac:dyDescent="0.15">
      <c r="A41" s="20" t="s">
        <v>67</v>
      </c>
      <c r="B41" s="36" t="s">
        <v>54</v>
      </c>
      <c r="C41" s="22">
        <v>14059.55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50</v>
      </c>
    </row>
    <row r="44" spans="1:3" s="12" customFormat="1" ht="30" x14ac:dyDescent="0.15">
      <c r="A44" s="20" t="s">
        <v>56</v>
      </c>
      <c r="B44" s="36" t="s">
        <v>55</v>
      </c>
      <c r="C44" s="22">
        <v>0</v>
      </c>
    </row>
    <row r="45" spans="1:3" s="12" customFormat="1" ht="30" x14ac:dyDescent="0.15">
      <c r="A45" s="20" t="s">
        <v>58</v>
      </c>
      <c r="B45" s="36" t="s">
        <v>57</v>
      </c>
      <c r="C45" s="22">
        <v>0</v>
      </c>
    </row>
    <row r="46" spans="1:3" s="12" customFormat="1" ht="30" x14ac:dyDescent="0.15">
      <c r="A46" s="20" t="s">
        <v>60</v>
      </c>
      <c r="B46" s="36" t="s">
        <v>59</v>
      </c>
      <c r="C46" s="22">
        <v>5079.5</v>
      </c>
    </row>
    <row r="47" spans="1:3" s="12" customFormat="1" ht="31" thickBot="1" x14ac:dyDescent="0.2">
      <c r="A47" s="20" t="s">
        <v>50</v>
      </c>
      <c r="B47" s="36" t="s">
        <v>49</v>
      </c>
      <c r="C47" s="22">
        <v>25</v>
      </c>
    </row>
    <row r="48" spans="1:3" s="33" customFormat="1" ht="27" customHeight="1" thickBot="1" x14ac:dyDescent="0.2">
      <c r="A48" s="100"/>
      <c r="B48" s="31" t="s">
        <v>72</v>
      </c>
      <c r="C48" s="32">
        <f>SUM(C26:C47)</f>
        <v>172286.94999999998</v>
      </c>
    </row>
    <row r="49" spans="1:782" s="12" customFormat="1" ht="14" x14ac:dyDescent="0.15">
      <c r="A49" s="38"/>
      <c r="B49" s="16"/>
      <c r="C49" s="39"/>
      <c r="D49" s="18"/>
      <c r="E49" s="40"/>
      <c r="F49" s="40"/>
    </row>
    <row r="50" spans="1:782" s="102" customFormat="1" ht="14" x14ac:dyDescent="0.15">
      <c r="A50" s="18"/>
      <c r="B50" s="29"/>
      <c r="C50" s="23"/>
      <c r="E50" s="19"/>
      <c r="F50" s="19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</row>
    <row r="51" spans="1:782" s="102" customFormat="1" ht="14" x14ac:dyDescent="0.15">
      <c r="A51" s="18"/>
      <c r="B51" s="29"/>
      <c r="C51" s="23"/>
      <c r="E51" s="19"/>
      <c r="F51" s="19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</row>
    <row r="52" spans="1:782" s="8" customFormat="1" x14ac:dyDescent="0.15">
      <c r="A52" s="3"/>
      <c r="B52" s="7"/>
      <c r="C52" s="5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</row>
    <row r="53" spans="1:782" s="8" customFormat="1" x14ac:dyDescent="0.15">
      <c r="A53" s="3"/>
      <c r="B53" s="7"/>
      <c r="C53" s="5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</row>
    <row r="54" spans="1:782" s="8" customFormat="1" x14ac:dyDescent="0.15">
      <c r="A54" s="3"/>
      <c r="B54" s="7"/>
      <c r="C54" s="5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</row>
    <row r="55" spans="1:782" s="8" customFormat="1" x14ac:dyDescent="0.15">
      <c r="A55" s="3"/>
      <c r="B55" s="7"/>
      <c r="C55" s="5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</row>
    <row r="56" spans="1:782" s="8" customFormat="1" x14ac:dyDescent="0.15">
      <c r="A56" s="3"/>
      <c r="B56" s="7"/>
      <c r="C56" s="5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</row>
    <row r="57" spans="1:782" s="8" customFormat="1" x14ac:dyDescent="0.15">
      <c r="A57" s="3"/>
      <c r="B57" s="7"/>
      <c r="C57" s="5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</row>
    <row r="58" spans="1:782" s="8" customFormat="1" x14ac:dyDescent="0.15">
      <c r="A58" s="3"/>
      <c r="B58" s="7"/>
      <c r="C58" s="5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</row>
    <row r="59" spans="1:782" s="8" customFormat="1" x14ac:dyDescent="0.15">
      <c r="A59" s="3"/>
      <c r="B59" s="7"/>
      <c r="C59" s="5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</row>
    <row r="60" spans="1:782" s="8" customFormat="1" x14ac:dyDescent="0.15">
      <c r="A60" s="3"/>
      <c r="B60" s="7"/>
      <c r="C60" s="5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</row>
  </sheetData>
  <mergeCells count="1">
    <mergeCell ref="A1:C1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3C75-6A8B-44E7-932A-9DD9BF0F3574}">
  <dimension ref="A1:ADB58"/>
  <sheetViews>
    <sheetView workbookViewId="0">
      <selection activeCell="G57" sqref="G57"/>
    </sheetView>
  </sheetViews>
  <sheetFormatPr baseColWidth="10" defaultColWidth="10.1640625" defaultRowHeight="16" x14ac:dyDescent="0.15"/>
  <cols>
    <col min="1" max="1" width="5.5" style="98" customWidth="1"/>
    <col min="2" max="2" width="55.5" style="98" customWidth="1"/>
    <col min="3" max="3" width="10.83203125" style="95" customWidth="1"/>
    <col min="4" max="4" width="14.6640625" style="96" customWidth="1"/>
    <col min="5" max="5" width="14.6640625" style="97" customWidth="1"/>
    <col min="6" max="6" width="11.33203125" style="97" customWidth="1"/>
    <col min="7" max="7" width="11.33203125" style="66" customWidth="1"/>
    <col min="8" max="8" width="16.83203125" style="66" customWidth="1"/>
    <col min="9" max="16384" width="10.1640625" style="66"/>
  </cols>
  <sheetData>
    <row r="1" spans="1:8" ht="36" customHeight="1" thickBot="1" x14ac:dyDescent="0.2">
      <c r="A1" s="291" t="str">
        <f>"Grüne Jugend
Angaben für den Rechenschaftsbericht für das Jahr "&amp;Jahrakt</f>
        <v>Grüne Jugend
Angaben für den Rechenschaftsbericht für das Jahr 2023</v>
      </c>
      <c r="B1" s="291"/>
      <c r="C1" s="291"/>
      <c r="D1" s="66"/>
      <c r="E1" s="66"/>
      <c r="F1" s="66"/>
    </row>
    <row r="2" spans="1:8" s="70" customFormat="1" ht="26.25" customHeight="1" thickBot="1" x14ac:dyDescent="0.2">
      <c r="A2" s="67" t="s">
        <v>2</v>
      </c>
      <c r="B2" s="68" t="s">
        <v>71</v>
      </c>
      <c r="C2" s="69" t="str">
        <f>"ERTRAG
"&amp;Jahrakt</f>
        <v>ERTRAG
2023</v>
      </c>
      <c r="D2" s="81"/>
      <c r="E2" s="75"/>
      <c r="F2" s="76"/>
      <c r="G2" s="93"/>
      <c r="H2" s="93"/>
    </row>
    <row r="3" spans="1:8" s="70" customFormat="1" ht="15" x14ac:dyDescent="0.15">
      <c r="A3" s="71" t="s">
        <v>3</v>
      </c>
      <c r="B3" s="72" t="s">
        <v>6</v>
      </c>
      <c r="C3" s="216">
        <v>206821.33000000002</v>
      </c>
      <c r="D3" s="74"/>
      <c r="E3" s="75"/>
      <c r="F3" s="76"/>
      <c r="G3" s="77"/>
      <c r="H3" s="77"/>
    </row>
    <row r="4" spans="1:8" s="70" customFormat="1" ht="15" x14ac:dyDescent="0.15">
      <c r="A4" s="78" t="s">
        <v>4</v>
      </c>
      <c r="B4" s="79" t="s">
        <v>0</v>
      </c>
      <c r="C4" s="216">
        <v>0</v>
      </c>
      <c r="D4" s="74"/>
      <c r="E4" s="75"/>
      <c r="F4" s="76"/>
      <c r="G4" s="77"/>
      <c r="H4" s="77"/>
    </row>
    <row r="5" spans="1:8" s="70" customFormat="1" ht="15" x14ac:dyDescent="0.15">
      <c r="A5" s="78" t="s">
        <v>5</v>
      </c>
      <c r="B5" s="79" t="s">
        <v>26</v>
      </c>
      <c r="C5" s="216">
        <v>154833.29999999999</v>
      </c>
      <c r="D5" s="74"/>
      <c r="E5" s="75"/>
      <c r="F5" s="76"/>
      <c r="G5" s="77"/>
      <c r="H5" s="77"/>
    </row>
    <row r="6" spans="1:8" s="70" customFormat="1" ht="30" x14ac:dyDescent="0.15">
      <c r="A6" s="78" t="s">
        <v>7</v>
      </c>
      <c r="B6" s="79" t="s">
        <v>27</v>
      </c>
      <c r="C6" s="216">
        <v>0</v>
      </c>
      <c r="D6" s="74"/>
      <c r="E6" s="80"/>
      <c r="F6" s="80"/>
      <c r="G6" s="77"/>
      <c r="H6" s="77"/>
    </row>
    <row r="7" spans="1:8" s="70" customFormat="1" ht="30" x14ac:dyDescent="0.15">
      <c r="A7" s="78" t="s">
        <v>8</v>
      </c>
      <c r="B7" s="79" t="s">
        <v>19</v>
      </c>
      <c r="C7" s="216">
        <v>0</v>
      </c>
      <c r="D7" s="74"/>
      <c r="E7" s="75"/>
      <c r="F7" s="76"/>
      <c r="G7" s="77"/>
      <c r="H7" s="77"/>
    </row>
    <row r="8" spans="1:8" s="70" customFormat="1" ht="15" x14ac:dyDescent="0.15">
      <c r="A8" s="78" t="s">
        <v>10</v>
      </c>
      <c r="B8" s="79" t="s">
        <v>9</v>
      </c>
      <c r="C8" s="216">
        <v>0</v>
      </c>
      <c r="D8" s="81"/>
      <c r="E8" s="82"/>
      <c r="F8" s="76"/>
      <c r="G8" s="77"/>
      <c r="H8" s="77"/>
    </row>
    <row r="9" spans="1:8" s="70" customFormat="1" ht="15" x14ac:dyDescent="0.15">
      <c r="A9" s="78" t="s">
        <v>11</v>
      </c>
      <c r="B9" s="79" t="s">
        <v>61</v>
      </c>
      <c r="C9" s="216">
        <v>300</v>
      </c>
      <c r="F9" s="76"/>
      <c r="G9" s="77"/>
      <c r="H9" s="77"/>
    </row>
    <row r="10" spans="1:8" s="70" customFormat="1" ht="15" x14ac:dyDescent="0.15">
      <c r="A10" s="78" t="s">
        <v>12</v>
      </c>
      <c r="B10" s="79" t="s">
        <v>62</v>
      </c>
      <c r="C10" s="216">
        <v>12.479999999999999</v>
      </c>
      <c r="D10" s="76"/>
      <c r="E10" s="76"/>
      <c r="F10" s="76"/>
      <c r="G10" s="77"/>
      <c r="H10" s="77"/>
    </row>
    <row r="11" spans="1:8" s="70" customFormat="1" ht="45" x14ac:dyDescent="0.15">
      <c r="A11" s="78" t="s">
        <v>13</v>
      </c>
      <c r="B11" s="79" t="s">
        <v>18</v>
      </c>
      <c r="C11" s="216">
        <v>638.85</v>
      </c>
      <c r="D11" s="76"/>
      <c r="E11" s="76"/>
      <c r="F11" s="76"/>
      <c r="G11" s="77"/>
      <c r="H11" s="77"/>
    </row>
    <row r="12" spans="1:8" s="70" customFormat="1" ht="15" x14ac:dyDescent="0.15">
      <c r="A12" s="78" t="s">
        <v>14</v>
      </c>
      <c r="B12" s="79" t="s">
        <v>20</v>
      </c>
      <c r="C12" s="216">
        <v>300</v>
      </c>
      <c r="D12" s="76"/>
      <c r="E12" s="76"/>
      <c r="F12" s="76"/>
      <c r="G12" s="77"/>
      <c r="H12" s="77"/>
    </row>
    <row r="13" spans="1:8" s="70" customFormat="1" ht="15" x14ac:dyDescent="0.15">
      <c r="A13" s="78" t="s">
        <v>15</v>
      </c>
      <c r="B13" s="79" t="s">
        <v>21</v>
      </c>
      <c r="C13" s="216">
        <v>0</v>
      </c>
      <c r="D13" s="76"/>
      <c r="E13" s="76"/>
      <c r="F13" s="76"/>
      <c r="G13" s="77"/>
      <c r="H13" s="77"/>
    </row>
    <row r="14" spans="1:8" s="70" customFormat="1" ht="15" x14ac:dyDescent="0.15">
      <c r="A14" s="78" t="s">
        <v>16</v>
      </c>
      <c r="B14" s="79" t="s">
        <v>23</v>
      </c>
      <c r="C14" s="216">
        <v>32.869999999999997</v>
      </c>
      <c r="D14" s="76"/>
      <c r="E14" s="76"/>
      <c r="F14" s="76"/>
      <c r="G14" s="77"/>
      <c r="H14" s="77"/>
    </row>
    <row r="15" spans="1:8" s="70" customFormat="1" ht="15" x14ac:dyDescent="0.15">
      <c r="A15" s="78" t="s">
        <v>17</v>
      </c>
      <c r="B15" s="79" t="s">
        <v>22</v>
      </c>
      <c r="C15" s="216">
        <v>600</v>
      </c>
      <c r="D15" s="76"/>
      <c r="E15" s="76"/>
      <c r="F15" s="76"/>
      <c r="G15" s="77"/>
      <c r="H15" s="77"/>
    </row>
    <row r="16" spans="1:8" s="70" customFormat="1" ht="15" x14ac:dyDescent="0.15">
      <c r="A16" s="78" t="s">
        <v>65</v>
      </c>
      <c r="B16" s="79" t="s">
        <v>24</v>
      </c>
      <c r="C16" s="216">
        <v>0</v>
      </c>
    </row>
    <row r="17" spans="1:8" s="70" customFormat="1" ht="15" x14ac:dyDescent="0.15">
      <c r="A17" s="78" t="s">
        <v>66</v>
      </c>
      <c r="B17" s="79" t="s">
        <v>25</v>
      </c>
      <c r="C17" s="216">
        <v>0</v>
      </c>
    </row>
    <row r="18" spans="1:8" s="70" customFormat="1" ht="15" x14ac:dyDescent="0.15">
      <c r="A18" s="78" t="s">
        <v>28</v>
      </c>
      <c r="B18" s="79" t="s">
        <v>75</v>
      </c>
      <c r="C18" s="216">
        <v>21500.92</v>
      </c>
    </row>
    <row r="19" spans="1:8" s="70" customFormat="1" ht="15" x14ac:dyDescent="0.15">
      <c r="A19" s="78" t="s">
        <v>32</v>
      </c>
      <c r="B19" s="79" t="s">
        <v>31</v>
      </c>
      <c r="C19" s="216">
        <v>0</v>
      </c>
    </row>
    <row r="20" spans="1:8" s="70" customFormat="1" ht="15" x14ac:dyDescent="0.15">
      <c r="A20" s="78" t="s">
        <v>34</v>
      </c>
      <c r="B20" s="79" t="s">
        <v>33</v>
      </c>
      <c r="C20" s="216">
        <v>0</v>
      </c>
    </row>
    <row r="21" spans="1:8" s="70" customFormat="1" ht="15" x14ac:dyDescent="0.15">
      <c r="A21" s="78" t="s">
        <v>30</v>
      </c>
      <c r="B21" s="79" t="s">
        <v>29</v>
      </c>
      <c r="C21" s="216">
        <v>25</v>
      </c>
    </row>
    <row r="22" spans="1:8" s="70" customFormat="1" thickBot="1" x14ac:dyDescent="0.2">
      <c r="A22" s="78" t="s">
        <v>36</v>
      </c>
      <c r="B22" s="79" t="s">
        <v>35</v>
      </c>
      <c r="C22" s="216">
        <v>12718.81</v>
      </c>
    </row>
    <row r="23" spans="1:8" s="86" customFormat="1" ht="27" customHeight="1" thickBot="1" x14ac:dyDescent="0.2">
      <c r="A23" s="217"/>
      <c r="B23" s="218" t="s">
        <v>73</v>
      </c>
      <c r="C23" s="219">
        <f>SUM(C3:C22)</f>
        <v>397783.55999999994</v>
      </c>
    </row>
    <row r="24" spans="1:8" s="70" customFormat="1" ht="15" thickBot="1" x14ac:dyDescent="0.2">
      <c r="A24" s="87"/>
      <c r="B24" s="81"/>
      <c r="C24" s="80"/>
    </row>
    <row r="25" spans="1:8" s="70" customFormat="1" ht="26.25" customHeight="1" thickBot="1" x14ac:dyDescent="0.2">
      <c r="A25" s="67" t="s">
        <v>2</v>
      </c>
      <c r="B25" s="68" t="s">
        <v>74</v>
      </c>
      <c r="C25" s="69" t="str">
        <f>"AUFWAND
"&amp;Jahrakt</f>
        <v>AUFWAND
2023</v>
      </c>
      <c r="D25" s="81"/>
      <c r="E25" s="75"/>
      <c r="F25" s="76"/>
      <c r="G25" s="93"/>
      <c r="H25" s="93"/>
    </row>
    <row r="26" spans="1:8" s="70" customFormat="1" ht="15" x14ac:dyDescent="0.15">
      <c r="A26" s="71" t="s">
        <v>3</v>
      </c>
      <c r="B26" s="89" t="s">
        <v>37</v>
      </c>
      <c r="C26" s="216">
        <v>56964.58</v>
      </c>
    </row>
    <row r="27" spans="1:8" s="70" customFormat="1" ht="15" x14ac:dyDescent="0.15">
      <c r="A27" s="78" t="s">
        <v>4</v>
      </c>
      <c r="B27" s="90" t="s">
        <v>39</v>
      </c>
      <c r="C27" s="216">
        <v>94095.579999999987</v>
      </c>
    </row>
    <row r="28" spans="1:8" s="70" customFormat="1" ht="15" x14ac:dyDescent="0.15">
      <c r="A28" s="78" t="s">
        <v>5</v>
      </c>
      <c r="B28" s="90" t="s">
        <v>46</v>
      </c>
      <c r="C28" s="216">
        <v>2295.7199999999998</v>
      </c>
    </row>
    <row r="29" spans="1:8" s="70" customFormat="1" ht="15" x14ac:dyDescent="0.15">
      <c r="A29" s="78" t="s">
        <v>7</v>
      </c>
      <c r="B29" s="90" t="s">
        <v>42</v>
      </c>
      <c r="C29" s="216">
        <v>16548.12</v>
      </c>
    </row>
    <row r="30" spans="1:8" s="70" customFormat="1" ht="15" x14ac:dyDescent="0.15">
      <c r="A30" s="78" t="s">
        <v>8</v>
      </c>
      <c r="B30" s="90" t="s">
        <v>45</v>
      </c>
      <c r="C30" s="216">
        <v>6369.52</v>
      </c>
    </row>
    <row r="31" spans="1:8" s="70" customFormat="1" ht="15" x14ac:dyDescent="0.15">
      <c r="A31" s="78" t="s">
        <v>10</v>
      </c>
      <c r="B31" s="90" t="s">
        <v>44</v>
      </c>
      <c r="C31" s="216">
        <v>33466.089999999997</v>
      </c>
    </row>
    <row r="32" spans="1:8" s="70" customFormat="1" ht="15" x14ac:dyDescent="0.15">
      <c r="A32" s="78" t="s">
        <v>11</v>
      </c>
      <c r="B32" s="90" t="s">
        <v>43</v>
      </c>
      <c r="C32" s="216">
        <v>141509.28999999998</v>
      </c>
    </row>
    <row r="33" spans="1:3" s="70" customFormat="1" ht="15" x14ac:dyDescent="0.15">
      <c r="A33" s="78" t="s">
        <v>12</v>
      </c>
      <c r="B33" s="90" t="s">
        <v>40</v>
      </c>
      <c r="C33" s="216">
        <v>0</v>
      </c>
    </row>
    <row r="34" spans="1:3" s="70" customFormat="1" ht="15" x14ac:dyDescent="0.15">
      <c r="A34" s="78" t="s">
        <v>13</v>
      </c>
      <c r="B34" s="90" t="s">
        <v>47</v>
      </c>
      <c r="C34" s="216">
        <v>11928.03</v>
      </c>
    </row>
    <row r="35" spans="1:3" s="70" customFormat="1" ht="15" x14ac:dyDescent="0.15">
      <c r="A35" s="78" t="s">
        <v>14</v>
      </c>
      <c r="B35" s="90" t="s">
        <v>1</v>
      </c>
      <c r="C35" s="216">
        <v>474.98</v>
      </c>
    </row>
    <row r="36" spans="1:3" s="70" customFormat="1" ht="15" x14ac:dyDescent="0.15">
      <c r="A36" s="78" t="s">
        <v>15</v>
      </c>
      <c r="B36" s="90" t="s">
        <v>48</v>
      </c>
      <c r="C36" s="216">
        <v>1000</v>
      </c>
    </row>
    <row r="37" spans="1:3" s="70" customFormat="1" ht="15" x14ac:dyDescent="0.15">
      <c r="A37" s="78" t="s">
        <v>16</v>
      </c>
      <c r="B37" s="90" t="s">
        <v>64</v>
      </c>
      <c r="C37" s="216">
        <v>846.77</v>
      </c>
    </row>
    <row r="38" spans="1:3" s="70" customFormat="1" ht="15" x14ac:dyDescent="0.15">
      <c r="A38" s="78" t="s">
        <v>17</v>
      </c>
      <c r="B38" s="90" t="s">
        <v>41</v>
      </c>
      <c r="C38" s="216">
        <v>2653.69</v>
      </c>
    </row>
    <row r="39" spans="1:3" s="70" customFormat="1" ht="30" x14ac:dyDescent="0.15">
      <c r="A39" s="78" t="s">
        <v>65</v>
      </c>
      <c r="B39" s="90" t="s">
        <v>63</v>
      </c>
      <c r="C39" s="216">
        <v>0</v>
      </c>
    </row>
    <row r="40" spans="1:3" s="70" customFormat="1" ht="15" x14ac:dyDescent="0.15">
      <c r="A40" s="78" t="s">
        <v>66</v>
      </c>
      <c r="B40" s="90" t="s">
        <v>53</v>
      </c>
      <c r="C40" s="216">
        <v>3000</v>
      </c>
    </row>
    <row r="41" spans="1:3" s="70" customFormat="1" ht="15" x14ac:dyDescent="0.15">
      <c r="A41" s="78" t="s">
        <v>67</v>
      </c>
      <c r="B41" s="90" t="s">
        <v>54</v>
      </c>
      <c r="C41" s="216">
        <v>0</v>
      </c>
    </row>
    <row r="42" spans="1:3" s="70" customFormat="1" ht="30" x14ac:dyDescent="0.15">
      <c r="A42" s="78" t="s">
        <v>68</v>
      </c>
      <c r="B42" s="90" t="s">
        <v>38</v>
      </c>
      <c r="C42" s="216">
        <v>0</v>
      </c>
    </row>
    <row r="43" spans="1:3" s="70" customFormat="1" ht="30" x14ac:dyDescent="0.15">
      <c r="A43" s="78" t="s">
        <v>52</v>
      </c>
      <c r="B43" s="90" t="s">
        <v>51</v>
      </c>
      <c r="C43" s="216">
        <v>1472.2400000000002</v>
      </c>
    </row>
    <row r="44" spans="1:3" s="70" customFormat="1" ht="30" x14ac:dyDescent="0.15">
      <c r="A44" s="78" t="s">
        <v>56</v>
      </c>
      <c r="B44" s="90" t="s">
        <v>55</v>
      </c>
      <c r="C44" s="216">
        <v>0</v>
      </c>
    </row>
    <row r="45" spans="1:3" s="70" customFormat="1" ht="30" x14ac:dyDescent="0.15">
      <c r="A45" s="78" t="s">
        <v>58</v>
      </c>
      <c r="B45" s="90" t="s">
        <v>57</v>
      </c>
      <c r="C45" s="216">
        <v>0</v>
      </c>
    </row>
    <row r="46" spans="1:3" s="70" customFormat="1" ht="30" x14ac:dyDescent="0.15">
      <c r="A46" s="78" t="s">
        <v>60</v>
      </c>
      <c r="B46" s="90" t="s">
        <v>59</v>
      </c>
      <c r="C46" s="216">
        <v>0</v>
      </c>
    </row>
    <row r="47" spans="1:3" s="70" customFormat="1" ht="31" thickBot="1" x14ac:dyDescent="0.2">
      <c r="A47" s="78" t="s">
        <v>50</v>
      </c>
      <c r="B47" s="90" t="s">
        <v>49</v>
      </c>
      <c r="C47" s="216">
        <v>12759.91</v>
      </c>
    </row>
    <row r="48" spans="1:3" s="86" customFormat="1" ht="27" customHeight="1" thickBot="1" x14ac:dyDescent="0.2">
      <c r="A48" s="217"/>
      <c r="B48" s="218" t="s">
        <v>72</v>
      </c>
      <c r="C48" s="219">
        <f>SUM(C26:C47)</f>
        <v>385384.5199999999</v>
      </c>
    </row>
    <row r="49" spans="1:782" s="70" customFormat="1" ht="14" x14ac:dyDescent="0.15">
      <c r="A49" s="74"/>
      <c r="B49" s="74"/>
      <c r="C49" s="92"/>
      <c r="D49" s="76"/>
      <c r="E49" s="93"/>
      <c r="F49" s="93"/>
    </row>
    <row r="50" spans="1:782" s="96" customFormat="1" x14ac:dyDescent="0.15">
      <c r="A50" s="66"/>
      <c r="B50" s="66"/>
      <c r="C50" s="95"/>
      <c r="E50" s="97"/>
      <c r="F50" s="97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66"/>
      <c r="IM50" s="66"/>
      <c r="IN50" s="66"/>
      <c r="IO50" s="66"/>
      <c r="IP50" s="66"/>
      <c r="IQ50" s="66"/>
      <c r="IR50" s="66"/>
      <c r="IS50" s="66"/>
      <c r="IT50" s="66"/>
      <c r="IU50" s="66"/>
      <c r="IV50" s="66"/>
      <c r="IW50" s="66"/>
      <c r="IX50" s="66"/>
      <c r="IY50" s="66"/>
      <c r="IZ50" s="66"/>
      <c r="JA50" s="66"/>
      <c r="JB50" s="66"/>
      <c r="JC50" s="66"/>
      <c r="JD50" s="66"/>
      <c r="JE50" s="66"/>
      <c r="JF50" s="66"/>
      <c r="JG50" s="66"/>
      <c r="JH50" s="66"/>
      <c r="JI50" s="66"/>
      <c r="JJ50" s="66"/>
      <c r="JK50" s="66"/>
      <c r="JL50" s="66"/>
      <c r="JM50" s="66"/>
      <c r="JN50" s="66"/>
      <c r="JO50" s="66"/>
      <c r="JP50" s="66"/>
      <c r="JQ50" s="66"/>
      <c r="JR50" s="66"/>
      <c r="JS50" s="66"/>
      <c r="JT50" s="66"/>
      <c r="JU50" s="66"/>
      <c r="JV50" s="66"/>
      <c r="JW50" s="66"/>
      <c r="JX50" s="66"/>
      <c r="JY50" s="66"/>
      <c r="JZ50" s="66"/>
      <c r="KA50" s="66"/>
      <c r="KB50" s="66"/>
      <c r="KC50" s="66"/>
      <c r="KD50" s="66"/>
      <c r="KE50" s="66"/>
      <c r="KF50" s="66"/>
      <c r="KG50" s="66"/>
      <c r="KH50" s="66"/>
      <c r="KI50" s="66"/>
      <c r="KJ50" s="66"/>
      <c r="KK50" s="66"/>
      <c r="KL50" s="66"/>
      <c r="KM50" s="66"/>
      <c r="KN50" s="66"/>
      <c r="KO50" s="66"/>
      <c r="KP50" s="66"/>
      <c r="KQ50" s="66"/>
      <c r="KR50" s="66"/>
      <c r="KS50" s="66"/>
      <c r="KT50" s="66"/>
      <c r="KU50" s="66"/>
      <c r="KV50" s="66"/>
      <c r="KW50" s="66"/>
      <c r="KX50" s="66"/>
      <c r="KY50" s="66"/>
      <c r="KZ50" s="66"/>
      <c r="LA50" s="66"/>
      <c r="LB50" s="66"/>
      <c r="LC50" s="66"/>
      <c r="LD50" s="66"/>
      <c r="LE50" s="66"/>
      <c r="LF50" s="66"/>
      <c r="LG50" s="66"/>
      <c r="LH50" s="66"/>
      <c r="LI50" s="66"/>
      <c r="LJ50" s="66"/>
      <c r="LK50" s="66"/>
      <c r="LL50" s="66"/>
      <c r="LM50" s="66"/>
      <c r="LN50" s="66"/>
      <c r="LO50" s="66"/>
      <c r="LP50" s="66"/>
      <c r="LQ50" s="66"/>
      <c r="LR50" s="66"/>
      <c r="LS50" s="66"/>
      <c r="LT50" s="66"/>
      <c r="LU50" s="66"/>
      <c r="LV50" s="66"/>
      <c r="LW50" s="66"/>
      <c r="LX50" s="66"/>
      <c r="LY50" s="66"/>
      <c r="LZ50" s="66"/>
      <c r="MA50" s="66"/>
      <c r="MB50" s="66"/>
      <c r="MC50" s="66"/>
      <c r="MD50" s="66"/>
      <c r="ME50" s="66"/>
      <c r="MF50" s="66"/>
      <c r="MG50" s="66"/>
      <c r="MH50" s="66"/>
      <c r="MI50" s="66"/>
      <c r="MJ50" s="66"/>
      <c r="MK50" s="66"/>
      <c r="ML50" s="66"/>
      <c r="MM50" s="66"/>
      <c r="MN50" s="66"/>
      <c r="MO50" s="66"/>
      <c r="MP50" s="66"/>
      <c r="MQ50" s="66"/>
      <c r="MR50" s="66"/>
      <c r="MS50" s="66"/>
      <c r="MT50" s="66"/>
      <c r="MU50" s="66"/>
      <c r="MV50" s="66"/>
      <c r="MW50" s="66"/>
      <c r="MX50" s="66"/>
      <c r="MY50" s="66"/>
      <c r="MZ50" s="66"/>
      <c r="NA50" s="66"/>
      <c r="NB50" s="66"/>
      <c r="NC50" s="66"/>
      <c r="ND50" s="66"/>
      <c r="NE50" s="66"/>
      <c r="NF50" s="66"/>
      <c r="NG50" s="66"/>
      <c r="NH50" s="66"/>
      <c r="NI50" s="66"/>
      <c r="NJ50" s="66"/>
      <c r="NK50" s="66"/>
      <c r="NL50" s="66"/>
      <c r="NM50" s="66"/>
      <c r="NN50" s="66"/>
      <c r="NO50" s="66"/>
      <c r="NP50" s="66"/>
      <c r="NQ50" s="66"/>
      <c r="NR50" s="66"/>
      <c r="NS50" s="66"/>
      <c r="NT50" s="66"/>
      <c r="NU50" s="66"/>
      <c r="NV50" s="66"/>
      <c r="NW50" s="66"/>
      <c r="NX50" s="66"/>
      <c r="NY50" s="66"/>
      <c r="NZ50" s="66"/>
      <c r="OA50" s="66"/>
      <c r="OB50" s="66"/>
      <c r="OC50" s="66"/>
      <c r="OD50" s="66"/>
      <c r="OE50" s="66"/>
      <c r="OF50" s="66"/>
      <c r="OG50" s="66"/>
      <c r="OH50" s="66"/>
      <c r="OI50" s="66"/>
      <c r="OJ50" s="66"/>
      <c r="OK50" s="66"/>
      <c r="OL50" s="66"/>
      <c r="OM50" s="66"/>
      <c r="ON50" s="66"/>
      <c r="OO50" s="66"/>
      <c r="OP50" s="66"/>
      <c r="OQ50" s="66"/>
      <c r="OR50" s="66"/>
      <c r="OS50" s="66"/>
      <c r="OT50" s="66"/>
      <c r="OU50" s="66"/>
      <c r="OV50" s="66"/>
      <c r="OW50" s="66"/>
      <c r="OX50" s="66"/>
      <c r="OY50" s="66"/>
      <c r="OZ50" s="66"/>
      <c r="PA50" s="66"/>
      <c r="PB50" s="66"/>
      <c r="PC50" s="66"/>
      <c r="PD50" s="66"/>
      <c r="PE50" s="66"/>
      <c r="PF50" s="66"/>
      <c r="PG50" s="66"/>
      <c r="PH50" s="66"/>
      <c r="PI50" s="66"/>
      <c r="PJ50" s="66"/>
      <c r="PK50" s="66"/>
      <c r="PL50" s="66"/>
      <c r="PM50" s="66"/>
      <c r="PN50" s="66"/>
      <c r="PO50" s="66"/>
      <c r="PP50" s="66"/>
      <c r="PQ50" s="66"/>
      <c r="PR50" s="66"/>
      <c r="PS50" s="66"/>
      <c r="PT50" s="66"/>
      <c r="PU50" s="66"/>
      <c r="PV50" s="66"/>
      <c r="PW50" s="66"/>
      <c r="PX50" s="66"/>
      <c r="PY50" s="66"/>
      <c r="PZ50" s="66"/>
      <c r="QA50" s="66"/>
      <c r="QB50" s="66"/>
      <c r="QC50" s="66"/>
      <c r="QD50" s="66"/>
      <c r="QE50" s="66"/>
      <c r="QF50" s="66"/>
      <c r="QG50" s="66"/>
      <c r="QH50" s="66"/>
      <c r="QI50" s="66"/>
      <c r="QJ50" s="66"/>
      <c r="QK50" s="66"/>
      <c r="QL50" s="66"/>
      <c r="QM50" s="66"/>
      <c r="QN50" s="66"/>
      <c r="QO50" s="66"/>
      <c r="QP50" s="66"/>
      <c r="QQ50" s="66"/>
      <c r="QR50" s="66"/>
      <c r="QS50" s="66"/>
      <c r="QT50" s="66"/>
      <c r="QU50" s="66"/>
      <c r="QV50" s="66"/>
      <c r="QW50" s="66"/>
      <c r="QX50" s="66"/>
      <c r="QY50" s="66"/>
      <c r="QZ50" s="66"/>
      <c r="RA50" s="66"/>
      <c r="RB50" s="66"/>
      <c r="RC50" s="66"/>
      <c r="RD50" s="66"/>
      <c r="RE50" s="66"/>
      <c r="RF50" s="66"/>
      <c r="RG50" s="66"/>
      <c r="RH50" s="66"/>
      <c r="RI50" s="66"/>
      <c r="RJ50" s="66"/>
      <c r="RK50" s="66"/>
      <c r="RL50" s="66"/>
      <c r="RM50" s="66"/>
      <c r="RN50" s="66"/>
      <c r="RO50" s="66"/>
      <c r="RP50" s="66"/>
      <c r="RQ50" s="66"/>
      <c r="RR50" s="66"/>
      <c r="RS50" s="66"/>
      <c r="RT50" s="66"/>
      <c r="RU50" s="66"/>
      <c r="RV50" s="66"/>
      <c r="RW50" s="66"/>
      <c r="RX50" s="66"/>
      <c r="RY50" s="66"/>
      <c r="RZ50" s="66"/>
      <c r="SA50" s="66"/>
      <c r="SB50" s="66"/>
      <c r="SC50" s="66"/>
      <c r="SD50" s="66"/>
      <c r="SE50" s="66"/>
      <c r="SF50" s="66"/>
      <c r="SG50" s="66"/>
      <c r="SH50" s="66"/>
      <c r="SI50" s="66"/>
      <c r="SJ50" s="66"/>
      <c r="SK50" s="66"/>
      <c r="SL50" s="66"/>
      <c r="SM50" s="66"/>
      <c r="SN50" s="66"/>
      <c r="SO50" s="66"/>
      <c r="SP50" s="66"/>
      <c r="SQ50" s="66"/>
      <c r="SR50" s="66"/>
      <c r="SS50" s="66"/>
      <c r="ST50" s="66"/>
      <c r="SU50" s="66"/>
      <c r="SV50" s="66"/>
      <c r="SW50" s="66"/>
      <c r="SX50" s="66"/>
      <c r="SY50" s="66"/>
      <c r="SZ50" s="66"/>
      <c r="TA50" s="66"/>
      <c r="TB50" s="66"/>
      <c r="TC50" s="66"/>
      <c r="TD50" s="66"/>
      <c r="TE50" s="66"/>
      <c r="TF50" s="66"/>
      <c r="TG50" s="66"/>
      <c r="TH50" s="66"/>
      <c r="TI50" s="66"/>
      <c r="TJ50" s="66"/>
      <c r="TK50" s="66"/>
      <c r="TL50" s="66"/>
      <c r="TM50" s="66"/>
      <c r="TN50" s="66"/>
      <c r="TO50" s="66"/>
      <c r="TP50" s="66"/>
      <c r="TQ50" s="66"/>
      <c r="TR50" s="66"/>
      <c r="TS50" s="66"/>
      <c r="TT50" s="66"/>
      <c r="TU50" s="66"/>
      <c r="TV50" s="66"/>
      <c r="TW50" s="66"/>
      <c r="TX50" s="66"/>
      <c r="TY50" s="66"/>
      <c r="TZ50" s="66"/>
      <c r="UA50" s="66"/>
      <c r="UB50" s="66"/>
      <c r="UC50" s="66"/>
      <c r="UD50" s="66"/>
      <c r="UE50" s="66"/>
      <c r="UF50" s="66"/>
      <c r="UG50" s="66"/>
      <c r="UH50" s="66"/>
      <c r="UI50" s="66"/>
      <c r="UJ50" s="66"/>
      <c r="UK50" s="66"/>
      <c r="UL50" s="66"/>
      <c r="UM50" s="66"/>
      <c r="UN50" s="66"/>
      <c r="UO50" s="66"/>
      <c r="UP50" s="66"/>
      <c r="UQ50" s="66"/>
      <c r="UR50" s="66"/>
      <c r="US50" s="66"/>
      <c r="UT50" s="66"/>
      <c r="UU50" s="66"/>
      <c r="UV50" s="66"/>
      <c r="UW50" s="66"/>
      <c r="UX50" s="66"/>
      <c r="UY50" s="66"/>
      <c r="UZ50" s="66"/>
      <c r="VA50" s="66"/>
      <c r="VB50" s="66"/>
      <c r="VC50" s="66"/>
      <c r="VD50" s="66"/>
      <c r="VE50" s="66"/>
      <c r="VF50" s="66"/>
      <c r="VG50" s="66"/>
      <c r="VH50" s="66"/>
      <c r="VI50" s="66"/>
      <c r="VJ50" s="66"/>
      <c r="VK50" s="66"/>
      <c r="VL50" s="66"/>
      <c r="VM50" s="66"/>
      <c r="VN50" s="66"/>
      <c r="VO50" s="66"/>
      <c r="VP50" s="66"/>
      <c r="VQ50" s="66"/>
      <c r="VR50" s="66"/>
      <c r="VS50" s="66"/>
      <c r="VT50" s="66"/>
      <c r="VU50" s="66"/>
      <c r="VV50" s="66"/>
      <c r="VW50" s="66"/>
      <c r="VX50" s="66"/>
      <c r="VY50" s="66"/>
      <c r="VZ50" s="66"/>
      <c r="WA50" s="66"/>
      <c r="WB50" s="66"/>
      <c r="WC50" s="66"/>
      <c r="WD50" s="66"/>
      <c r="WE50" s="66"/>
      <c r="WF50" s="66"/>
      <c r="WG50" s="66"/>
      <c r="WH50" s="66"/>
      <c r="WI50" s="66"/>
      <c r="WJ50" s="66"/>
      <c r="WK50" s="66"/>
      <c r="WL50" s="66"/>
      <c r="WM50" s="66"/>
      <c r="WN50" s="66"/>
      <c r="WO50" s="66"/>
      <c r="WP50" s="66"/>
      <c r="WQ50" s="66"/>
      <c r="WR50" s="66"/>
      <c r="WS50" s="66"/>
      <c r="WT50" s="66"/>
      <c r="WU50" s="66"/>
      <c r="WV50" s="66"/>
      <c r="WW50" s="66"/>
      <c r="WX50" s="66"/>
      <c r="WY50" s="66"/>
      <c r="WZ50" s="66"/>
      <c r="XA50" s="66"/>
      <c r="XB50" s="66"/>
      <c r="XC50" s="66"/>
      <c r="XD50" s="66"/>
      <c r="XE50" s="66"/>
      <c r="XF50" s="66"/>
      <c r="XG50" s="66"/>
      <c r="XH50" s="66"/>
      <c r="XI50" s="66"/>
      <c r="XJ50" s="66"/>
      <c r="XK50" s="66"/>
      <c r="XL50" s="66"/>
      <c r="XM50" s="66"/>
      <c r="XN50" s="66"/>
      <c r="XO50" s="66"/>
      <c r="XP50" s="66"/>
      <c r="XQ50" s="66"/>
      <c r="XR50" s="66"/>
      <c r="XS50" s="66"/>
      <c r="XT50" s="66"/>
      <c r="XU50" s="66"/>
      <c r="XV50" s="66"/>
      <c r="XW50" s="66"/>
      <c r="XX50" s="66"/>
      <c r="XY50" s="66"/>
      <c r="XZ50" s="66"/>
      <c r="YA50" s="66"/>
      <c r="YB50" s="66"/>
      <c r="YC50" s="66"/>
      <c r="YD50" s="66"/>
      <c r="YE50" s="66"/>
      <c r="YF50" s="66"/>
      <c r="YG50" s="66"/>
      <c r="YH50" s="66"/>
      <c r="YI50" s="66"/>
      <c r="YJ50" s="66"/>
      <c r="YK50" s="66"/>
      <c r="YL50" s="66"/>
      <c r="YM50" s="66"/>
      <c r="YN50" s="66"/>
      <c r="YO50" s="66"/>
      <c r="YP50" s="66"/>
      <c r="YQ50" s="66"/>
      <c r="YR50" s="66"/>
      <c r="YS50" s="66"/>
      <c r="YT50" s="66"/>
      <c r="YU50" s="66"/>
      <c r="YV50" s="66"/>
      <c r="YW50" s="66"/>
      <c r="YX50" s="66"/>
      <c r="YY50" s="66"/>
      <c r="YZ50" s="66"/>
      <c r="ZA50" s="66"/>
      <c r="ZB50" s="66"/>
      <c r="ZC50" s="66"/>
      <c r="ZD50" s="66"/>
      <c r="ZE50" s="66"/>
      <c r="ZF50" s="66"/>
      <c r="ZG50" s="66"/>
      <c r="ZH50" s="66"/>
      <c r="ZI50" s="66"/>
      <c r="ZJ50" s="66"/>
      <c r="ZK50" s="66"/>
      <c r="ZL50" s="66"/>
      <c r="ZM50" s="66"/>
      <c r="ZN50" s="66"/>
      <c r="ZO50" s="66"/>
      <c r="ZP50" s="66"/>
      <c r="ZQ50" s="66"/>
      <c r="ZR50" s="66"/>
      <c r="ZS50" s="66"/>
      <c r="ZT50" s="66"/>
      <c r="ZU50" s="66"/>
      <c r="ZV50" s="66"/>
      <c r="ZW50" s="66"/>
      <c r="ZX50" s="66"/>
      <c r="ZY50" s="66"/>
      <c r="ZZ50" s="66"/>
      <c r="AAA50" s="66"/>
      <c r="AAB50" s="66"/>
      <c r="AAC50" s="66"/>
      <c r="AAD50" s="66"/>
      <c r="AAE50" s="66"/>
      <c r="AAF50" s="66"/>
      <c r="AAG50" s="66"/>
      <c r="AAH50" s="66"/>
      <c r="AAI50" s="66"/>
      <c r="AAJ50" s="66"/>
      <c r="AAK50" s="66"/>
      <c r="AAL50" s="66"/>
      <c r="AAM50" s="66"/>
      <c r="AAN50" s="66"/>
      <c r="AAO50" s="66"/>
      <c r="AAP50" s="66"/>
      <c r="AAQ50" s="66"/>
      <c r="AAR50" s="66"/>
      <c r="AAS50" s="66"/>
      <c r="AAT50" s="66"/>
      <c r="AAU50" s="66"/>
      <c r="AAV50" s="66"/>
      <c r="AAW50" s="66"/>
      <c r="AAX50" s="66"/>
      <c r="AAY50" s="66"/>
      <c r="AAZ50" s="66"/>
      <c r="ABA50" s="66"/>
      <c r="ABB50" s="66"/>
      <c r="ABC50" s="66"/>
      <c r="ABD50" s="66"/>
      <c r="ABE50" s="66"/>
      <c r="ABF50" s="66"/>
      <c r="ABG50" s="66"/>
      <c r="ABH50" s="66"/>
      <c r="ABI50" s="66"/>
      <c r="ABJ50" s="66"/>
      <c r="ABK50" s="66"/>
      <c r="ABL50" s="66"/>
      <c r="ABM50" s="66"/>
      <c r="ABN50" s="66"/>
      <c r="ABO50" s="66"/>
      <c r="ABP50" s="66"/>
      <c r="ABQ50" s="66"/>
      <c r="ABR50" s="66"/>
      <c r="ABS50" s="66"/>
      <c r="ABT50" s="66"/>
      <c r="ABU50" s="66"/>
      <c r="ABV50" s="66"/>
      <c r="ABW50" s="66"/>
      <c r="ABX50" s="66"/>
      <c r="ABY50" s="66"/>
      <c r="ABZ50" s="66"/>
      <c r="ACA50" s="66"/>
      <c r="ACB50" s="66"/>
      <c r="ACC50" s="66"/>
      <c r="ACD50" s="66"/>
      <c r="ACE50" s="66"/>
      <c r="ACF50" s="66"/>
      <c r="ACG50" s="66"/>
      <c r="ACH50" s="66"/>
      <c r="ACI50" s="66"/>
      <c r="ACJ50" s="66"/>
      <c r="ACK50" s="66"/>
      <c r="ACL50" s="66"/>
      <c r="ACM50" s="66"/>
      <c r="ACN50" s="66"/>
      <c r="ACO50" s="66"/>
      <c r="ACP50" s="66"/>
      <c r="ACQ50" s="66"/>
      <c r="ACR50" s="66"/>
      <c r="ACS50" s="66"/>
      <c r="ACT50" s="66"/>
      <c r="ACU50" s="66"/>
      <c r="ACV50" s="66"/>
      <c r="ACW50" s="66"/>
      <c r="ACX50" s="66"/>
      <c r="ACY50" s="66"/>
      <c r="ACZ50" s="66"/>
      <c r="ADA50" s="66"/>
      <c r="ADB50" s="66"/>
    </row>
    <row r="51" spans="1:782" s="96" customFormat="1" x14ac:dyDescent="0.15">
      <c r="A51" s="66"/>
      <c r="B51" s="66"/>
      <c r="C51" s="95"/>
      <c r="E51" s="97"/>
      <c r="F51" s="97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66"/>
      <c r="IS51" s="66"/>
      <c r="IT51" s="66"/>
      <c r="IU51" s="66"/>
      <c r="IV51" s="66"/>
      <c r="IW51" s="66"/>
      <c r="IX51" s="66"/>
      <c r="IY51" s="66"/>
      <c r="IZ51" s="66"/>
      <c r="JA51" s="66"/>
      <c r="JB51" s="66"/>
      <c r="JC51" s="66"/>
      <c r="JD51" s="66"/>
      <c r="JE51" s="66"/>
      <c r="JF51" s="66"/>
      <c r="JG51" s="66"/>
      <c r="JH51" s="66"/>
      <c r="JI51" s="66"/>
      <c r="JJ51" s="66"/>
      <c r="JK51" s="66"/>
      <c r="JL51" s="66"/>
      <c r="JM51" s="66"/>
      <c r="JN51" s="66"/>
      <c r="JO51" s="66"/>
      <c r="JP51" s="66"/>
      <c r="JQ51" s="66"/>
      <c r="JR51" s="66"/>
      <c r="JS51" s="66"/>
      <c r="JT51" s="66"/>
      <c r="JU51" s="66"/>
      <c r="JV51" s="66"/>
      <c r="JW51" s="66"/>
      <c r="JX51" s="66"/>
      <c r="JY51" s="66"/>
      <c r="JZ51" s="66"/>
      <c r="KA51" s="66"/>
      <c r="KB51" s="66"/>
      <c r="KC51" s="66"/>
      <c r="KD51" s="66"/>
      <c r="KE51" s="66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66"/>
      <c r="KQ51" s="66"/>
      <c r="KR51" s="66"/>
      <c r="KS51" s="66"/>
      <c r="KT51" s="66"/>
      <c r="KU51" s="66"/>
      <c r="KV51" s="66"/>
      <c r="KW51" s="66"/>
      <c r="KX51" s="66"/>
      <c r="KY51" s="66"/>
      <c r="KZ51" s="66"/>
      <c r="LA51" s="66"/>
      <c r="LB51" s="66"/>
      <c r="LC51" s="66"/>
      <c r="LD51" s="66"/>
      <c r="LE51" s="66"/>
      <c r="LF51" s="66"/>
      <c r="LG51" s="66"/>
      <c r="LH51" s="66"/>
      <c r="LI51" s="66"/>
      <c r="LJ51" s="66"/>
      <c r="LK51" s="66"/>
      <c r="LL51" s="66"/>
      <c r="LM51" s="66"/>
      <c r="LN51" s="66"/>
      <c r="LO51" s="66"/>
      <c r="LP51" s="66"/>
      <c r="LQ51" s="66"/>
      <c r="LR51" s="66"/>
      <c r="LS51" s="66"/>
      <c r="LT51" s="66"/>
      <c r="LU51" s="66"/>
      <c r="LV51" s="66"/>
      <c r="LW51" s="66"/>
      <c r="LX51" s="66"/>
      <c r="LY51" s="66"/>
      <c r="LZ51" s="66"/>
      <c r="MA51" s="66"/>
      <c r="MB51" s="66"/>
      <c r="MC51" s="66"/>
      <c r="MD51" s="66"/>
      <c r="ME51" s="66"/>
      <c r="MF51" s="66"/>
      <c r="MG51" s="66"/>
      <c r="MH51" s="66"/>
      <c r="MI51" s="66"/>
      <c r="MJ51" s="66"/>
      <c r="MK51" s="66"/>
      <c r="ML51" s="66"/>
      <c r="MM51" s="66"/>
      <c r="MN51" s="66"/>
      <c r="MO51" s="66"/>
      <c r="MP51" s="66"/>
      <c r="MQ51" s="66"/>
      <c r="MR51" s="66"/>
      <c r="MS51" s="66"/>
      <c r="MT51" s="66"/>
      <c r="MU51" s="66"/>
      <c r="MV51" s="66"/>
      <c r="MW51" s="66"/>
      <c r="MX51" s="66"/>
      <c r="MY51" s="66"/>
      <c r="MZ51" s="66"/>
      <c r="NA51" s="66"/>
      <c r="NB51" s="66"/>
      <c r="NC51" s="66"/>
      <c r="ND51" s="66"/>
      <c r="NE51" s="66"/>
      <c r="NF51" s="66"/>
      <c r="NG51" s="66"/>
      <c r="NH51" s="66"/>
      <c r="NI51" s="66"/>
      <c r="NJ51" s="66"/>
      <c r="NK51" s="66"/>
      <c r="NL51" s="66"/>
      <c r="NM51" s="66"/>
      <c r="NN51" s="66"/>
      <c r="NO51" s="66"/>
      <c r="NP51" s="66"/>
      <c r="NQ51" s="66"/>
      <c r="NR51" s="66"/>
      <c r="NS51" s="66"/>
      <c r="NT51" s="66"/>
      <c r="NU51" s="66"/>
      <c r="NV51" s="66"/>
      <c r="NW51" s="66"/>
      <c r="NX51" s="66"/>
      <c r="NY51" s="66"/>
      <c r="NZ51" s="66"/>
      <c r="OA51" s="66"/>
      <c r="OB51" s="66"/>
      <c r="OC51" s="66"/>
      <c r="OD51" s="66"/>
      <c r="OE51" s="66"/>
      <c r="OF51" s="66"/>
      <c r="OG51" s="66"/>
      <c r="OH51" s="66"/>
      <c r="OI51" s="66"/>
      <c r="OJ51" s="66"/>
      <c r="OK51" s="66"/>
      <c r="OL51" s="66"/>
      <c r="OM51" s="66"/>
      <c r="ON51" s="66"/>
      <c r="OO51" s="66"/>
      <c r="OP51" s="66"/>
      <c r="OQ51" s="66"/>
      <c r="OR51" s="66"/>
      <c r="OS51" s="66"/>
      <c r="OT51" s="66"/>
      <c r="OU51" s="66"/>
      <c r="OV51" s="66"/>
      <c r="OW51" s="66"/>
      <c r="OX51" s="66"/>
      <c r="OY51" s="66"/>
      <c r="OZ51" s="66"/>
      <c r="PA51" s="66"/>
      <c r="PB51" s="66"/>
      <c r="PC51" s="66"/>
      <c r="PD51" s="66"/>
      <c r="PE51" s="66"/>
      <c r="PF51" s="66"/>
      <c r="PG51" s="66"/>
      <c r="PH51" s="66"/>
      <c r="PI51" s="66"/>
      <c r="PJ51" s="66"/>
      <c r="PK51" s="66"/>
      <c r="PL51" s="66"/>
      <c r="PM51" s="66"/>
      <c r="PN51" s="66"/>
      <c r="PO51" s="66"/>
      <c r="PP51" s="66"/>
      <c r="PQ51" s="66"/>
      <c r="PR51" s="66"/>
      <c r="PS51" s="66"/>
      <c r="PT51" s="66"/>
      <c r="PU51" s="66"/>
      <c r="PV51" s="66"/>
      <c r="PW51" s="66"/>
      <c r="PX51" s="66"/>
      <c r="PY51" s="66"/>
      <c r="PZ51" s="66"/>
      <c r="QA51" s="66"/>
      <c r="QB51" s="66"/>
      <c r="QC51" s="66"/>
      <c r="QD51" s="66"/>
      <c r="QE51" s="66"/>
      <c r="QF51" s="66"/>
      <c r="QG51" s="66"/>
      <c r="QH51" s="66"/>
      <c r="QI51" s="66"/>
      <c r="QJ51" s="66"/>
      <c r="QK51" s="66"/>
      <c r="QL51" s="66"/>
      <c r="QM51" s="66"/>
      <c r="QN51" s="66"/>
      <c r="QO51" s="66"/>
      <c r="QP51" s="66"/>
      <c r="QQ51" s="66"/>
      <c r="QR51" s="66"/>
      <c r="QS51" s="66"/>
      <c r="QT51" s="66"/>
      <c r="QU51" s="66"/>
      <c r="QV51" s="66"/>
      <c r="QW51" s="66"/>
      <c r="QX51" s="66"/>
      <c r="QY51" s="66"/>
      <c r="QZ51" s="66"/>
      <c r="RA51" s="66"/>
      <c r="RB51" s="66"/>
      <c r="RC51" s="66"/>
      <c r="RD51" s="66"/>
      <c r="RE51" s="66"/>
      <c r="RF51" s="66"/>
      <c r="RG51" s="66"/>
      <c r="RH51" s="66"/>
      <c r="RI51" s="66"/>
      <c r="RJ51" s="66"/>
      <c r="RK51" s="66"/>
      <c r="RL51" s="66"/>
      <c r="RM51" s="66"/>
      <c r="RN51" s="66"/>
      <c r="RO51" s="66"/>
      <c r="RP51" s="66"/>
      <c r="RQ51" s="66"/>
      <c r="RR51" s="66"/>
      <c r="RS51" s="66"/>
      <c r="RT51" s="66"/>
      <c r="RU51" s="66"/>
      <c r="RV51" s="66"/>
      <c r="RW51" s="66"/>
      <c r="RX51" s="66"/>
      <c r="RY51" s="66"/>
      <c r="RZ51" s="66"/>
      <c r="SA51" s="66"/>
      <c r="SB51" s="66"/>
      <c r="SC51" s="66"/>
      <c r="SD51" s="66"/>
      <c r="SE51" s="66"/>
      <c r="SF51" s="66"/>
      <c r="SG51" s="66"/>
      <c r="SH51" s="66"/>
      <c r="SI51" s="66"/>
      <c r="SJ51" s="66"/>
      <c r="SK51" s="66"/>
      <c r="SL51" s="66"/>
      <c r="SM51" s="66"/>
      <c r="SN51" s="66"/>
      <c r="SO51" s="66"/>
      <c r="SP51" s="66"/>
      <c r="SQ51" s="66"/>
      <c r="SR51" s="66"/>
      <c r="SS51" s="66"/>
      <c r="ST51" s="66"/>
      <c r="SU51" s="66"/>
      <c r="SV51" s="66"/>
      <c r="SW51" s="66"/>
      <c r="SX51" s="66"/>
      <c r="SY51" s="66"/>
      <c r="SZ51" s="66"/>
      <c r="TA51" s="66"/>
      <c r="TB51" s="66"/>
      <c r="TC51" s="66"/>
      <c r="TD51" s="66"/>
      <c r="TE51" s="66"/>
      <c r="TF51" s="66"/>
      <c r="TG51" s="66"/>
      <c r="TH51" s="66"/>
      <c r="TI51" s="66"/>
      <c r="TJ51" s="66"/>
      <c r="TK51" s="66"/>
      <c r="TL51" s="66"/>
      <c r="TM51" s="66"/>
      <c r="TN51" s="66"/>
      <c r="TO51" s="66"/>
      <c r="TP51" s="66"/>
      <c r="TQ51" s="66"/>
      <c r="TR51" s="66"/>
      <c r="TS51" s="66"/>
      <c r="TT51" s="66"/>
      <c r="TU51" s="66"/>
      <c r="TV51" s="66"/>
      <c r="TW51" s="66"/>
      <c r="TX51" s="66"/>
      <c r="TY51" s="66"/>
      <c r="TZ51" s="66"/>
      <c r="UA51" s="66"/>
      <c r="UB51" s="66"/>
      <c r="UC51" s="66"/>
      <c r="UD51" s="66"/>
      <c r="UE51" s="66"/>
      <c r="UF51" s="66"/>
      <c r="UG51" s="66"/>
      <c r="UH51" s="66"/>
      <c r="UI51" s="66"/>
      <c r="UJ51" s="66"/>
      <c r="UK51" s="66"/>
      <c r="UL51" s="66"/>
      <c r="UM51" s="66"/>
      <c r="UN51" s="66"/>
      <c r="UO51" s="66"/>
      <c r="UP51" s="66"/>
      <c r="UQ51" s="66"/>
      <c r="UR51" s="66"/>
      <c r="US51" s="66"/>
      <c r="UT51" s="66"/>
      <c r="UU51" s="66"/>
      <c r="UV51" s="66"/>
      <c r="UW51" s="66"/>
      <c r="UX51" s="66"/>
      <c r="UY51" s="66"/>
      <c r="UZ51" s="66"/>
      <c r="VA51" s="66"/>
      <c r="VB51" s="66"/>
      <c r="VC51" s="66"/>
      <c r="VD51" s="66"/>
      <c r="VE51" s="66"/>
      <c r="VF51" s="66"/>
      <c r="VG51" s="66"/>
      <c r="VH51" s="66"/>
      <c r="VI51" s="66"/>
      <c r="VJ51" s="66"/>
      <c r="VK51" s="66"/>
      <c r="VL51" s="66"/>
      <c r="VM51" s="66"/>
      <c r="VN51" s="66"/>
      <c r="VO51" s="66"/>
      <c r="VP51" s="66"/>
      <c r="VQ51" s="66"/>
      <c r="VR51" s="66"/>
      <c r="VS51" s="66"/>
      <c r="VT51" s="66"/>
      <c r="VU51" s="66"/>
      <c r="VV51" s="66"/>
      <c r="VW51" s="66"/>
      <c r="VX51" s="66"/>
      <c r="VY51" s="66"/>
      <c r="VZ51" s="66"/>
      <c r="WA51" s="66"/>
      <c r="WB51" s="66"/>
      <c r="WC51" s="66"/>
      <c r="WD51" s="66"/>
      <c r="WE51" s="66"/>
      <c r="WF51" s="66"/>
      <c r="WG51" s="66"/>
      <c r="WH51" s="66"/>
      <c r="WI51" s="66"/>
      <c r="WJ51" s="66"/>
      <c r="WK51" s="66"/>
      <c r="WL51" s="66"/>
      <c r="WM51" s="66"/>
      <c r="WN51" s="66"/>
      <c r="WO51" s="66"/>
      <c r="WP51" s="66"/>
      <c r="WQ51" s="66"/>
      <c r="WR51" s="66"/>
      <c r="WS51" s="66"/>
      <c r="WT51" s="66"/>
      <c r="WU51" s="66"/>
      <c r="WV51" s="66"/>
      <c r="WW51" s="66"/>
      <c r="WX51" s="66"/>
      <c r="WY51" s="66"/>
      <c r="WZ51" s="66"/>
      <c r="XA51" s="66"/>
      <c r="XB51" s="66"/>
      <c r="XC51" s="66"/>
      <c r="XD51" s="66"/>
      <c r="XE51" s="66"/>
      <c r="XF51" s="66"/>
      <c r="XG51" s="66"/>
      <c r="XH51" s="66"/>
      <c r="XI51" s="66"/>
      <c r="XJ51" s="66"/>
      <c r="XK51" s="66"/>
      <c r="XL51" s="66"/>
      <c r="XM51" s="66"/>
      <c r="XN51" s="66"/>
      <c r="XO51" s="66"/>
      <c r="XP51" s="66"/>
      <c r="XQ51" s="66"/>
      <c r="XR51" s="66"/>
      <c r="XS51" s="66"/>
      <c r="XT51" s="66"/>
      <c r="XU51" s="66"/>
      <c r="XV51" s="66"/>
      <c r="XW51" s="66"/>
      <c r="XX51" s="66"/>
      <c r="XY51" s="66"/>
      <c r="XZ51" s="66"/>
      <c r="YA51" s="66"/>
      <c r="YB51" s="66"/>
      <c r="YC51" s="66"/>
      <c r="YD51" s="66"/>
      <c r="YE51" s="66"/>
      <c r="YF51" s="66"/>
      <c r="YG51" s="66"/>
      <c r="YH51" s="66"/>
      <c r="YI51" s="66"/>
      <c r="YJ51" s="66"/>
      <c r="YK51" s="66"/>
      <c r="YL51" s="66"/>
      <c r="YM51" s="66"/>
      <c r="YN51" s="66"/>
      <c r="YO51" s="66"/>
      <c r="YP51" s="66"/>
      <c r="YQ51" s="66"/>
      <c r="YR51" s="66"/>
      <c r="YS51" s="66"/>
      <c r="YT51" s="66"/>
      <c r="YU51" s="66"/>
      <c r="YV51" s="66"/>
      <c r="YW51" s="66"/>
      <c r="YX51" s="66"/>
      <c r="YY51" s="66"/>
      <c r="YZ51" s="66"/>
      <c r="ZA51" s="66"/>
      <c r="ZB51" s="66"/>
      <c r="ZC51" s="66"/>
      <c r="ZD51" s="66"/>
      <c r="ZE51" s="66"/>
      <c r="ZF51" s="66"/>
      <c r="ZG51" s="66"/>
      <c r="ZH51" s="66"/>
      <c r="ZI51" s="66"/>
      <c r="ZJ51" s="66"/>
      <c r="ZK51" s="66"/>
      <c r="ZL51" s="66"/>
      <c r="ZM51" s="66"/>
      <c r="ZN51" s="66"/>
      <c r="ZO51" s="66"/>
      <c r="ZP51" s="66"/>
      <c r="ZQ51" s="66"/>
      <c r="ZR51" s="66"/>
      <c r="ZS51" s="66"/>
      <c r="ZT51" s="66"/>
      <c r="ZU51" s="66"/>
      <c r="ZV51" s="66"/>
      <c r="ZW51" s="66"/>
      <c r="ZX51" s="66"/>
      <c r="ZY51" s="66"/>
      <c r="ZZ51" s="66"/>
      <c r="AAA51" s="66"/>
      <c r="AAB51" s="66"/>
      <c r="AAC51" s="66"/>
      <c r="AAD51" s="66"/>
      <c r="AAE51" s="66"/>
      <c r="AAF51" s="66"/>
      <c r="AAG51" s="66"/>
      <c r="AAH51" s="66"/>
      <c r="AAI51" s="66"/>
      <c r="AAJ51" s="66"/>
      <c r="AAK51" s="66"/>
      <c r="AAL51" s="66"/>
      <c r="AAM51" s="66"/>
      <c r="AAN51" s="66"/>
      <c r="AAO51" s="66"/>
      <c r="AAP51" s="66"/>
      <c r="AAQ51" s="66"/>
      <c r="AAR51" s="66"/>
      <c r="AAS51" s="66"/>
      <c r="AAT51" s="66"/>
      <c r="AAU51" s="66"/>
      <c r="AAV51" s="66"/>
      <c r="AAW51" s="66"/>
      <c r="AAX51" s="66"/>
      <c r="AAY51" s="66"/>
      <c r="AAZ51" s="66"/>
      <c r="ABA51" s="66"/>
      <c r="ABB51" s="66"/>
      <c r="ABC51" s="66"/>
      <c r="ABD51" s="66"/>
      <c r="ABE51" s="66"/>
      <c r="ABF51" s="66"/>
      <c r="ABG51" s="66"/>
      <c r="ABH51" s="66"/>
      <c r="ABI51" s="66"/>
      <c r="ABJ51" s="66"/>
      <c r="ABK51" s="66"/>
      <c r="ABL51" s="66"/>
      <c r="ABM51" s="66"/>
      <c r="ABN51" s="66"/>
      <c r="ABO51" s="66"/>
      <c r="ABP51" s="66"/>
      <c r="ABQ51" s="66"/>
      <c r="ABR51" s="66"/>
      <c r="ABS51" s="66"/>
      <c r="ABT51" s="66"/>
      <c r="ABU51" s="66"/>
      <c r="ABV51" s="66"/>
      <c r="ABW51" s="66"/>
      <c r="ABX51" s="66"/>
      <c r="ABY51" s="66"/>
      <c r="ABZ51" s="66"/>
      <c r="ACA51" s="66"/>
      <c r="ACB51" s="66"/>
      <c r="ACC51" s="66"/>
      <c r="ACD51" s="66"/>
      <c r="ACE51" s="66"/>
      <c r="ACF51" s="66"/>
      <c r="ACG51" s="66"/>
      <c r="ACH51" s="66"/>
      <c r="ACI51" s="66"/>
      <c r="ACJ51" s="66"/>
      <c r="ACK51" s="66"/>
      <c r="ACL51" s="66"/>
      <c r="ACM51" s="66"/>
      <c r="ACN51" s="66"/>
      <c r="ACO51" s="66"/>
      <c r="ACP51" s="66"/>
      <c r="ACQ51" s="66"/>
      <c r="ACR51" s="66"/>
      <c r="ACS51" s="66"/>
      <c r="ACT51" s="66"/>
      <c r="ACU51" s="66"/>
      <c r="ACV51" s="66"/>
      <c r="ACW51" s="66"/>
      <c r="ACX51" s="66"/>
      <c r="ACY51" s="66"/>
      <c r="ACZ51" s="66"/>
      <c r="ADA51" s="66"/>
      <c r="ADB51" s="66"/>
    </row>
    <row r="52" spans="1:782" s="96" customFormat="1" x14ac:dyDescent="0.15">
      <c r="A52" s="66"/>
      <c r="B52" s="66"/>
      <c r="C52" s="95"/>
      <c r="E52" s="97"/>
      <c r="F52" s="97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  <c r="IW52" s="66"/>
      <c r="IX52" s="66"/>
      <c r="IY52" s="66"/>
      <c r="IZ52" s="66"/>
      <c r="JA52" s="66"/>
      <c r="JB52" s="66"/>
      <c r="JC52" s="66"/>
      <c r="JD52" s="66"/>
      <c r="JE52" s="66"/>
      <c r="JF52" s="66"/>
      <c r="JG52" s="66"/>
      <c r="JH52" s="66"/>
      <c r="JI52" s="66"/>
      <c r="JJ52" s="66"/>
      <c r="JK52" s="66"/>
      <c r="JL52" s="66"/>
      <c r="JM52" s="66"/>
      <c r="JN52" s="66"/>
      <c r="JO52" s="66"/>
      <c r="JP52" s="66"/>
      <c r="JQ52" s="66"/>
      <c r="JR52" s="66"/>
      <c r="JS52" s="66"/>
      <c r="JT52" s="66"/>
      <c r="JU52" s="66"/>
      <c r="JV52" s="66"/>
      <c r="JW52" s="66"/>
      <c r="JX52" s="66"/>
      <c r="JY52" s="66"/>
      <c r="JZ52" s="66"/>
      <c r="KA52" s="66"/>
      <c r="KB52" s="66"/>
      <c r="KC52" s="66"/>
      <c r="KD52" s="66"/>
      <c r="KE52" s="66"/>
      <c r="KF52" s="66"/>
      <c r="KG52" s="66"/>
      <c r="KH52" s="66"/>
      <c r="KI52" s="66"/>
      <c r="KJ52" s="66"/>
      <c r="KK52" s="66"/>
      <c r="KL52" s="66"/>
      <c r="KM52" s="66"/>
      <c r="KN52" s="66"/>
      <c r="KO52" s="66"/>
      <c r="KP52" s="66"/>
      <c r="KQ52" s="66"/>
      <c r="KR52" s="66"/>
      <c r="KS52" s="66"/>
      <c r="KT52" s="66"/>
      <c r="KU52" s="66"/>
      <c r="KV52" s="66"/>
      <c r="KW52" s="66"/>
      <c r="KX52" s="66"/>
      <c r="KY52" s="66"/>
      <c r="KZ52" s="66"/>
      <c r="LA52" s="66"/>
      <c r="LB52" s="66"/>
      <c r="LC52" s="66"/>
      <c r="LD52" s="66"/>
      <c r="LE52" s="66"/>
      <c r="LF52" s="66"/>
      <c r="LG52" s="66"/>
      <c r="LH52" s="66"/>
      <c r="LI52" s="66"/>
      <c r="LJ52" s="66"/>
      <c r="LK52" s="66"/>
      <c r="LL52" s="66"/>
      <c r="LM52" s="66"/>
      <c r="LN52" s="66"/>
      <c r="LO52" s="66"/>
      <c r="LP52" s="66"/>
      <c r="LQ52" s="66"/>
      <c r="LR52" s="66"/>
      <c r="LS52" s="66"/>
      <c r="LT52" s="66"/>
      <c r="LU52" s="66"/>
      <c r="LV52" s="66"/>
      <c r="LW52" s="66"/>
      <c r="LX52" s="66"/>
      <c r="LY52" s="66"/>
      <c r="LZ52" s="66"/>
      <c r="MA52" s="66"/>
      <c r="MB52" s="66"/>
      <c r="MC52" s="66"/>
      <c r="MD52" s="66"/>
      <c r="ME52" s="66"/>
      <c r="MF52" s="66"/>
      <c r="MG52" s="66"/>
      <c r="MH52" s="66"/>
      <c r="MI52" s="66"/>
      <c r="MJ52" s="66"/>
      <c r="MK52" s="66"/>
      <c r="ML52" s="66"/>
      <c r="MM52" s="66"/>
      <c r="MN52" s="66"/>
      <c r="MO52" s="66"/>
      <c r="MP52" s="66"/>
      <c r="MQ52" s="66"/>
      <c r="MR52" s="66"/>
      <c r="MS52" s="66"/>
      <c r="MT52" s="66"/>
      <c r="MU52" s="66"/>
      <c r="MV52" s="66"/>
      <c r="MW52" s="66"/>
      <c r="MX52" s="66"/>
      <c r="MY52" s="66"/>
      <c r="MZ52" s="66"/>
      <c r="NA52" s="66"/>
      <c r="NB52" s="66"/>
      <c r="NC52" s="66"/>
      <c r="ND52" s="66"/>
      <c r="NE52" s="66"/>
      <c r="NF52" s="66"/>
      <c r="NG52" s="66"/>
      <c r="NH52" s="66"/>
      <c r="NI52" s="66"/>
      <c r="NJ52" s="66"/>
      <c r="NK52" s="66"/>
      <c r="NL52" s="66"/>
      <c r="NM52" s="66"/>
      <c r="NN52" s="66"/>
      <c r="NO52" s="66"/>
      <c r="NP52" s="66"/>
      <c r="NQ52" s="66"/>
      <c r="NR52" s="66"/>
      <c r="NS52" s="66"/>
      <c r="NT52" s="66"/>
      <c r="NU52" s="66"/>
      <c r="NV52" s="66"/>
      <c r="NW52" s="66"/>
      <c r="NX52" s="66"/>
      <c r="NY52" s="66"/>
      <c r="NZ52" s="66"/>
      <c r="OA52" s="66"/>
      <c r="OB52" s="66"/>
      <c r="OC52" s="66"/>
      <c r="OD52" s="66"/>
      <c r="OE52" s="66"/>
      <c r="OF52" s="66"/>
      <c r="OG52" s="66"/>
      <c r="OH52" s="66"/>
      <c r="OI52" s="66"/>
      <c r="OJ52" s="66"/>
      <c r="OK52" s="66"/>
      <c r="OL52" s="66"/>
      <c r="OM52" s="66"/>
      <c r="ON52" s="66"/>
      <c r="OO52" s="66"/>
      <c r="OP52" s="66"/>
      <c r="OQ52" s="66"/>
      <c r="OR52" s="66"/>
      <c r="OS52" s="66"/>
      <c r="OT52" s="66"/>
      <c r="OU52" s="66"/>
      <c r="OV52" s="66"/>
      <c r="OW52" s="66"/>
      <c r="OX52" s="66"/>
      <c r="OY52" s="66"/>
      <c r="OZ52" s="66"/>
      <c r="PA52" s="66"/>
      <c r="PB52" s="66"/>
      <c r="PC52" s="66"/>
      <c r="PD52" s="66"/>
      <c r="PE52" s="66"/>
      <c r="PF52" s="66"/>
      <c r="PG52" s="66"/>
      <c r="PH52" s="66"/>
      <c r="PI52" s="66"/>
      <c r="PJ52" s="66"/>
      <c r="PK52" s="66"/>
      <c r="PL52" s="66"/>
      <c r="PM52" s="66"/>
      <c r="PN52" s="66"/>
      <c r="PO52" s="66"/>
      <c r="PP52" s="66"/>
      <c r="PQ52" s="66"/>
      <c r="PR52" s="66"/>
      <c r="PS52" s="66"/>
      <c r="PT52" s="66"/>
      <c r="PU52" s="66"/>
      <c r="PV52" s="66"/>
      <c r="PW52" s="66"/>
      <c r="PX52" s="66"/>
      <c r="PY52" s="66"/>
      <c r="PZ52" s="66"/>
      <c r="QA52" s="66"/>
      <c r="QB52" s="66"/>
      <c r="QC52" s="66"/>
      <c r="QD52" s="66"/>
      <c r="QE52" s="66"/>
      <c r="QF52" s="66"/>
      <c r="QG52" s="66"/>
      <c r="QH52" s="66"/>
      <c r="QI52" s="66"/>
      <c r="QJ52" s="66"/>
      <c r="QK52" s="66"/>
      <c r="QL52" s="66"/>
      <c r="QM52" s="66"/>
      <c r="QN52" s="66"/>
      <c r="QO52" s="66"/>
      <c r="QP52" s="66"/>
      <c r="QQ52" s="66"/>
      <c r="QR52" s="66"/>
      <c r="QS52" s="66"/>
      <c r="QT52" s="66"/>
      <c r="QU52" s="66"/>
      <c r="QV52" s="66"/>
      <c r="QW52" s="66"/>
      <c r="QX52" s="66"/>
      <c r="QY52" s="66"/>
      <c r="QZ52" s="66"/>
      <c r="RA52" s="66"/>
      <c r="RB52" s="66"/>
      <c r="RC52" s="66"/>
      <c r="RD52" s="66"/>
      <c r="RE52" s="66"/>
      <c r="RF52" s="66"/>
      <c r="RG52" s="66"/>
      <c r="RH52" s="66"/>
      <c r="RI52" s="66"/>
      <c r="RJ52" s="66"/>
      <c r="RK52" s="66"/>
      <c r="RL52" s="66"/>
      <c r="RM52" s="66"/>
      <c r="RN52" s="66"/>
      <c r="RO52" s="66"/>
      <c r="RP52" s="66"/>
      <c r="RQ52" s="66"/>
      <c r="RR52" s="66"/>
      <c r="RS52" s="66"/>
      <c r="RT52" s="66"/>
      <c r="RU52" s="66"/>
      <c r="RV52" s="66"/>
      <c r="RW52" s="66"/>
      <c r="RX52" s="66"/>
      <c r="RY52" s="66"/>
      <c r="RZ52" s="66"/>
      <c r="SA52" s="66"/>
      <c r="SB52" s="66"/>
      <c r="SC52" s="66"/>
      <c r="SD52" s="66"/>
      <c r="SE52" s="66"/>
      <c r="SF52" s="66"/>
      <c r="SG52" s="66"/>
      <c r="SH52" s="66"/>
      <c r="SI52" s="66"/>
      <c r="SJ52" s="66"/>
      <c r="SK52" s="66"/>
      <c r="SL52" s="66"/>
      <c r="SM52" s="66"/>
      <c r="SN52" s="66"/>
      <c r="SO52" s="66"/>
      <c r="SP52" s="66"/>
      <c r="SQ52" s="66"/>
      <c r="SR52" s="66"/>
      <c r="SS52" s="66"/>
      <c r="ST52" s="66"/>
      <c r="SU52" s="66"/>
      <c r="SV52" s="66"/>
      <c r="SW52" s="66"/>
      <c r="SX52" s="66"/>
      <c r="SY52" s="66"/>
      <c r="SZ52" s="66"/>
      <c r="TA52" s="66"/>
      <c r="TB52" s="66"/>
      <c r="TC52" s="66"/>
      <c r="TD52" s="66"/>
      <c r="TE52" s="66"/>
      <c r="TF52" s="66"/>
      <c r="TG52" s="66"/>
      <c r="TH52" s="66"/>
      <c r="TI52" s="66"/>
      <c r="TJ52" s="66"/>
      <c r="TK52" s="66"/>
      <c r="TL52" s="66"/>
      <c r="TM52" s="66"/>
      <c r="TN52" s="66"/>
      <c r="TO52" s="66"/>
      <c r="TP52" s="66"/>
      <c r="TQ52" s="66"/>
      <c r="TR52" s="66"/>
      <c r="TS52" s="66"/>
      <c r="TT52" s="66"/>
      <c r="TU52" s="66"/>
      <c r="TV52" s="66"/>
      <c r="TW52" s="66"/>
      <c r="TX52" s="66"/>
      <c r="TY52" s="66"/>
      <c r="TZ52" s="66"/>
      <c r="UA52" s="66"/>
      <c r="UB52" s="66"/>
      <c r="UC52" s="66"/>
      <c r="UD52" s="66"/>
      <c r="UE52" s="66"/>
      <c r="UF52" s="66"/>
      <c r="UG52" s="66"/>
      <c r="UH52" s="66"/>
      <c r="UI52" s="66"/>
      <c r="UJ52" s="66"/>
      <c r="UK52" s="66"/>
      <c r="UL52" s="66"/>
      <c r="UM52" s="66"/>
      <c r="UN52" s="66"/>
      <c r="UO52" s="66"/>
      <c r="UP52" s="66"/>
      <c r="UQ52" s="66"/>
      <c r="UR52" s="66"/>
      <c r="US52" s="66"/>
      <c r="UT52" s="66"/>
      <c r="UU52" s="66"/>
      <c r="UV52" s="66"/>
      <c r="UW52" s="66"/>
      <c r="UX52" s="66"/>
      <c r="UY52" s="66"/>
      <c r="UZ52" s="66"/>
      <c r="VA52" s="66"/>
      <c r="VB52" s="66"/>
      <c r="VC52" s="66"/>
      <c r="VD52" s="66"/>
      <c r="VE52" s="66"/>
      <c r="VF52" s="66"/>
      <c r="VG52" s="66"/>
      <c r="VH52" s="66"/>
      <c r="VI52" s="66"/>
      <c r="VJ52" s="66"/>
      <c r="VK52" s="66"/>
      <c r="VL52" s="66"/>
      <c r="VM52" s="66"/>
      <c r="VN52" s="66"/>
      <c r="VO52" s="66"/>
      <c r="VP52" s="66"/>
      <c r="VQ52" s="66"/>
      <c r="VR52" s="66"/>
      <c r="VS52" s="66"/>
      <c r="VT52" s="66"/>
      <c r="VU52" s="66"/>
      <c r="VV52" s="66"/>
      <c r="VW52" s="66"/>
      <c r="VX52" s="66"/>
      <c r="VY52" s="66"/>
      <c r="VZ52" s="66"/>
      <c r="WA52" s="66"/>
      <c r="WB52" s="66"/>
      <c r="WC52" s="66"/>
      <c r="WD52" s="66"/>
      <c r="WE52" s="66"/>
      <c r="WF52" s="66"/>
      <c r="WG52" s="66"/>
      <c r="WH52" s="66"/>
      <c r="WI52" s="66"/>
      <c r="WJ52" s="66"/>
      <c r="WK52" s="66"/>
      <c r="WL52" s="66"/>
      <c r="WM52" s="66"/>
      <c r="WN52" s="66"/>
      <c r="WO52" s="66"/>
      <c r="WP52" s="66"/>
      <c r="WQ52" s="66"/>
      <c r="WR52" s="66"/>
      <c r="WS52" s="66"/>
      <c r="WT52" s="66"/>
      <c r="WU52" s="66"/>
      <c r="WV52" s="66"/>
      <c r="WW52" s="66"/>
      <c r="WX52" s="66"/>
      <c r="WY52" s="66"/>
      <c r="WZ52" s="66"/>
      <c r="XA52" s="66"/>
      <c r="XB52" s="66"/>
      <c r="XC52" s="66"/>
      <c r="XD52" s="66"/>
      <c r="XE52" s="66"/>
      <c r="XF52" s="66"/>
      <c r="XG52" s="66"/>
      <c r="XH52" s="66"/>
      <c r="XI52" s="66"/>
      <c r="XJ52" s="66"/>
      <c r="XK52" s="66"/>
      <c r="XL52" s="66"/>
      <c r="XM52" s="66"/>
      <c r="XN52" s="66"/>
      <c r="XO52" s="66"/>
      <c r="XP52" s="66"/>
      <c r="XQ52" s="66"/>
      <c r="XR52" s="66"/>
      <c r="XS52" s="66"/>
      <c r="XT52" s="66"/>
      <c r="XU52" s="66"/>
      <c r="XV52" s="66"/>
      <c r="XW52" s="66"/>
      <c r="XX52" s="66"/>
      <c r="XY52" s="66"/>
      <c r="XZ52" s="66"/>
      <c r="YA52" s="66"/>
      <c r="YB52" s="66"/>
      <c r="YC52" s="66"/>
      <c r="YD52" s="66"/>
      <c r="YE52" s="66"/>
      <c r="YF52" s="66"/>
      <c r="YG52" s="66"/>
      <c r="YH52" s="66"/>
      <c r="YI52" s="66"/>
      <c r="YJ52" s="66"/>
      <c r="YK52" s="66"/>
      <c r="YL52" s="66"/>
      <c r="YM52" s="66"/>
      <c r="YN52" s="66"/>
      <c r="YO52" s="66"/>
      <c r="YP52" s="66"/>
      <c r="YQ52" s="66"/>
      <c r="YR52" s="66"/>
      <c r="YS52" s="66"/>
      <c r="YT52" s="66"/>
      <c r="YU52" s="66"/>
      <c r="YV52" s="66"/>
      <c r="YW52" s="66"/>
      <c r="YX52" s="66"/>
      <c r="YY52" s="66"/>
      <c r="YZ52" s="66"/>
      <c r="ZA52" s="66"/>
      <c r="ZB52" s="66"/>
      <c r="ZC52" s="66"/>
      <c r="ZD52" s="66"/>
      <c r="ZE52" s="66"/>
      <c r="ZF52" s="66"/>
      <c r="ZG52" s="66"/>
      <c r="ZH52" s="66"/>
      <c r="ZI52" s="66"/>
      <c r="ZJ52" s="66"/>
      <c r="ZK52" s="66"/>
      <c r="ZL52" s="66"/>
      <c r="ZM52" s="66"/>
      <c r="ZN52" s="66"/>
      <c r="ZO52" s="66"/>
      <c r="ZP52" s="66"/>
      <c r="ZQ52" s="66"/>
      <c r="ZR52" s="66"/>
      <c r="ZS52" s="66"/>
      <c r="ZT52" s="66"/>
      <c r="ZU52" s="66"/>
      <c r="ZV52" s="66"/>
      <c r="ZW52" s="66"/>
      <c r="ZX52" s="66"/>
      <c r="ZY52" s="66"/>
      <c r="ZZ52" s="66"/>
      <c r="AAA52" s="66"/>
      <c r="AAB52" s="66"/>
      <c r="AAC52" s="66"/>
      <c r="AAD52" s="66"/>
      <c r="AAE52" s="66"/>
      <c r="AAF52" s="66"/>
      <c r="AAG52" s="66"/>
      <c r="AAH52" s="66"/>
      <c r="AAI52" s="66"/>
      <c r="AAJ52" s="66"/>
      <c r="AAK52" s="66"/>
      <c r="AAL52" s="66"/>
      <c r="AAM52" s="66"/>
      <c r="AAN52" s="66"/>
      <c r="AAO52" s="66"/>
      <c r="AAP52" s="66"/>
      <c r="AAQ52" s="66"/>
      <c r="AAR52" s="66"/>
      <c r="AAS52" s="66"/>
      <c r="AAT52" s="66"/>
      <c r="AAU52" s="66"/>
      <c r="AAV52" s="66"/>
      <c r="AAW52" s="66"/>
      <c r="AAX52" s="66"/>
      <c r="AAY52" s="66"/>
      <c r="AAZ52" s="66"/>
      <c r="ABA52" s="66"/>
      <c r="ABB52" s="66"/>
      <c r="ABC52" s="66"/>
      <c r="ABD52" s="66"/>
      <c r="ABE52" s="66"/>
      <c r="ABF52" s="66"/>
      <c r="ABG52" s="66"/>
      <c r="ABH52" s="66"/>
      <c r="ABI52" s="66"/>
      <c r="ABJ52" s="66"/>
      <c r="ABK52" s="66"/>
      <c r="ABL52" s="66"/>
      <c r="ABM52" s="66"/>
      <c r="ABN52" s="66"/>
      <c r="ABO52" s="66"/>
      <c r="ABP52" s="66"/>
      <c r="ABQ52" s="66"/>
      <c r="ABR52" s="66"/>
      <c r="ABS52" s="66"/>
      <c r="ABT52" s="66"/>
      <c r="ABU52" s="66"/>
      <c r="ABV52" s="66"/>
      <c r="ABW52" s="66"/>
      <c r="ABX52" s="66"/>
      <c r="ABY52" s="66"/>
      <c r="ABZ52" s="66"/>
      <c r="ACA52" s="66"/>
      <c r="ACB52" s="66"/>
      <c r="ACC52" s="66"/>
      <c r="ACD52" s="66"/>
      <c r="ACE52" s="66"/>
      <c r="ACF52" s="66"/>
      <c r="ACG52" s="66"/>
      <c r="ACH52" s="66"/>
      <c r="ACI52" s="66"/>
      <c r="ACJ52" s="66"/>
      <c r="ACK52" s="66"/>
      <c r="ACL52" s="66"/>
      <c r="ACM52" s="66"/>
      <c r="ACN52" s="66"/>
      <c r="ACO52" s="66"/>
      <c r="ACP52" s="66"/>
      <c r="ACQ52" s="66"/>
      <c r="ACR52" s="66"/>
      <c r="ACS52" s="66"/>
      <c r="ACT52" s="66"/>
      <c r="ACU52" s="66"/>
      <c r="ACV52" s="66"/>
      <c r="ACW52" s="66"/>
      <c r="ACX52" s="66"/>
      <c r="ACY52" s="66"/>
      <c r="ACZ52" s="66"/>
      <c r="ADA52" s="66"/>
      <c r="ADB52" s="66"/>
    </row>
    <row r="53" spans="1:782" s="96" customFormat="1" x14ac:dyDescent="0.15">
      <c r="A53" s="66"/>
      <c r="B53" s="66"/>
      <c r="C53" s="95"/>
      <c r="E53" s="97"/>
      <c r="F53" s="97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  <c r="IN53" s="66"/>
      <c r="IO53" s="66"/>
      <c r="IP53" s="66"/>
      <c r="IQ53" s="66"/>
      <c r="IR53" s="66"/>
      <c r="IS53" s="66"/>
      <c r="IT53" s="66"/>
      <c r="IU53" s="66"/>
      <c r="IV53" s="66"/>
      <c r="IW53" s="66"/>
      <c r="IX53" s="66"/>
      <c r="IY53" s="66"/>
      <c r="IZ53" s="66"/>
      <c r="JA53" s="66"/>
      <c r="JB53" s="66"/>
      <c r="JC53" s="66"/>
      <c r="JD53" s="66"/>
      <c r="JE53" s="66"/>
      <c r="JF53" s="66"/>
      <c r="JG53" s="66"/>
      <c r="JH53" s="66"/>
      <c r="JI53" s="66"/>
      <c r="JJ53" s="66"/>
      <c r="JK53" s="66"/>
      <c r="JL53" s="66"/>
      <c r="JM53" s="66"/>
      <c r="JN53" s="66"/>
      <c r="JO53" s="66"/>
      <c r="JP53" s="66"/>
      <c r="JQ53" s="66"/>
      <c r="JR53" s="66"/>
      <c r="JS53" s="66"/>
      <c r="JT53" s="66"/>
      <c r="JU53" s="66"/>
      <c r="JV53" s="66"/>
      <c r="JW53" s="66"/>
      <c r="JX53" s="66"/>
      <c r="JY53" s="66"/>
      <c r="JZ53" s="66"/>
      <c r="KA53" s="66"/>
      <c r="KB53" s="66"/>
      <c r="KC53" s="66"/>
      <c r="KD53" s="66"/>
      <c r="KE53" s="66"/>
      <c r="KF53" s="66"/>
      <c r="KG53" s="66"/>
      <c r="KH53" s="66"/>
      <c r="KI53" s="66"/>
      <c r="KJ53" s="66"/>
      <c r="KK53" s="66"/>
      <c r="KL53" s="66"/>
      <c r="KM53" s="66"/>
      <c r="KN53" s="66"/>
      <c r="KO53" s="66"/>
      <c r="KP53" s="66"/>
      <c r="KQ53" s="66"/>
      <c r="KR53" s="66"/>
      <c r="KS53" s="66"/>
      <c r="KT53" s="66"/>
      <c r="KU53" s="66"/>
      <c r="KV53" s="66"/>
      <c r="KW53" s="66"/>
      <c r="KX53" s="66"/>
      <c r="KY53" s="66"/>
      <c r="KZ53" s="66"/>
      <c r="LA53" s="66"/>
      <c r="LB53" s="66"/>
      <c r="LC53" s="66"/>
      <c r="LD53" s="66"/>
      <c r="LE53" s="66"/>
      <c r="LF53" s="66"/>
      <c r="LG53" s="66"/>
      <c r="LH53" s="66"/>
      <c r="LI53" s="66"/>
      <c r="LJ53" s="66"/>
      <c r="LK53" s="66"/>
      <c r="LL53" s="66"/>
      <c r="LM53" s="66"/>
      <c r="LN53" s="66"/>
      <c r="LO53" s="66"/>
      <c r="LP53" s="66"/>
      <c r="LQ53" s="66"/>
      <c r="LR53" s="66"/>
      <c r="LS53" s="66"/>
      <c r="LT53" s="66"/>
      <c r="LU53" s="66"/>
      <c r="LV53" s="66"/>
      <c r="LW53" s="66"/>
      <c r="LX53" s="66"/>
      <c r="LY53" s="66"/>
      <c r="LZ53" s="66"/>
      <c r="MA53" s="66"/>
      <c r="MB53" s="66"/>
      <c r="MC53" s="66"/>
      <c r="MD53" s="66"/>
      <c r="ME53" s="66"/>
      <c r="MF53" s="66"/>
      <c r="MG53" s="66"/>
      <c r="MH53" s="66"/>
      <c r="MI53" s="66"/>
      <c r="MJ53" s="66"/>
      <c r="MK53" s="66"/>
      <c r="ML53" s="66"/>
      <c r="MM53" s="66"/>
      <c r="MN53" s="66"/>
      <c r="MO53" s="66"/>
      <c r="MP53" s="66"/>
      <c r="MQ53" s="66"/>
      <c r="MR53" s="66"/>
      <c r="MS53" s="66"/>
      <c r="MT53" s="66"/>
      <c r="MU53" s="66"/>
      <c r="MV53" s="66"/>
      <c r="MW53" s="66"/>
      <c r="MX53" s="66"/>
      <c r="MY53" s="66"/>
      <c r="MZ53" s="66"/>
      <c r="NA53" s="66"/>
      <c r="NB53" s="66"/>
      <c r="NC53" s="66"/>
      <c r="ND53" s="66"/>
      <c r="NE53" s="66"/>
      <c r="NF53" s="66"/>
      <c r="NG53" s="66"/>
      <c r="NH53" s="66"/>
      <c r="NI53" s="66"/>
      <c r="NJ53" s="66"/>
      <c r="NK53" s="66"/>
      <c r="NL53" s="66"/>
      <c r="NM53" s="66"/>
      <c r="NN53" s="66"/>
      <c r="NO53" s="66"/>
      <c r="NP53" s="66"/>
      <c r="NQ53" s="66"/>
      <c r="NR53" s="66"/>
      <c r="NS53" s="66"/>
      <c r="NT53" s="66"/>
      <c r="NU53" s="66"/>
      <c r="NV53" s="66"/>
      <c r="NW53" s="66"/>
      <c r="NX53" s="66"/>
      <c r="NY53" s="66"/>
      <c r="NZ53" s="66"/>
      <c r="OA53" s="66"/>
      <c r="OB53" s="66"/>
      <c r="OC53" s="66"/>
      <c r="OD53" s="66"/>
      <c r="OE53" s="66"/>
      <c r="OF53" s="66"/>
      <c r="OG53" s="66"/>
      <c r="OH53" s="66"/>
      <c r="OI53" s="66"/>
      <c r="OJ53" s="66"/>
      <c r="OK53" s="66"/>
      <c r="OL53" s="66"/>
      <c r="OM53" s="66"/>
      <c r="ON53" s="66"/>
      <c r="OO53" s="66"/>
      <c r="OP53" s="66"/>
      <c r="OQ53" s="66"/>
      <c r="OR53" s="66"/>
      <c r="OS53" s="66"/>
      <c r="OT53" s="66"/>
      <c r="OU53" s="66"/>
      <c r="OV53" s="66"/>
      <c r="OW53" s="66"/>
      <c r="OX53" s="66"/>
      <c r="OY53" s="66"/>
      <c r="OZ53" s="66"/>
      <c r="PA53" s="66"/>
      <c r="PB53" s="66"/>
      <c r="PC53" s="66"/>
      <c r="PD53" s="66"/>
      <c r="PE53" s="66"/>
      <c r="PF53" s="66"/>
      <c r="PG53" s="66"/>
      <c r="PH53" s="66"/>
      <c r="PI53" s="66"/>
      <c r="PJ53" s="66"/>
      <c r="PK53" s="66"/>
      <c r="PL53" s="66"/>
      <c r="PM53" s="66"/>
      <c r="PN53" s="66"/>
      <c r="PO53" s="66"/>
      <c r="PP53" s="66"/>
      <c r="PQ53" s="66"/>
      <c r="PR53" s="66"/>
      <c r="PS53" s="66"/>
      <c r="PT53" s="66"/>
      <c r="PU53" s="66"/>
      <c r="PV53" s="66"/>
      <c r="PW53" s="66"/>
      <c r="PX53" s="66"/>
      <c r="PY53" s="66"/>
      <c r="PZ53" s="66"/>
      <c r="QA53" s="66"/>
      <c r="QB53" s="66"/>
      <c r="QC53" s="66"/>
      <c r="QD53" s="66"/>
      <c r="QE53" s="66"/>
      <c r="QF53" s="66"/>
      <c r="QG53" s="66"/>
      <c r="QH53" s="66"/>
      <c r="QI53" s="66"/>
      <c r="QJ53" s="66"/>
      <c r="QK53" s="66"/>
      <c r="QL53" s="66"/>
      <c r="QM53" s="66"/>
      <c r="QN53" s="66"/>
      <c r="QO53" s="66"/>
      <c r="QP53" s="66"/>
      <c r="QQ53" s="66"/>
      <c r="QR53" s="66"/>
      <c r="QS53" s="66"/>
      <c r="QT53" s="66"/>
      <c r="QU53" s="66"/>
      <c r="QV53" s="66"/>
      <c r="QW53" s="66"/>
      <c r="QX53" s="66"/>
      <c r="QY53" s="66"/>
      <c r="QZ53" s="66"/>
      <c r="RA53" s="66"/>
      <c r="RB53" s="66"/>
      <c r="RC53" s="66"/>
      <c r="RD53" s="66"/>
      <c r="RE53" s="66"/>
      <c r="RF53" s="66"/>
      <c r="RG53" s="66"/>
      <c r="RH53" s="66"/>
      <c r="RI53" s="66"/>
      <c r="RJ53" s="66"/>
      <c r="RK53" s="66"/>
      <c r="RL53" s="66"/>
      <c r="RM53" s="66"/>
      <c r="RN53" s="66"/>
      <c r="RO53" s="66"/>
      <c r="RP53" s="66"/>
      <c r="RQ53" s="66"/>
      <c r="RR53" s="66"/>
      <c r="RS53" s="66"/>
      <c r="RT53" s="66"/>
      <c r="RU53" s="66"/>
      <c r="RV53" s="66"/>
      <c r="RW53" s="66"/>
      <c r="RX53" s="66"/>
      <c r="RY53" s="66"/>
      <c r="RZ53" s="66"/>
      <c r="SA53" s="66"/>
      <c r="SB53" s="66"/>
      <c r="SC53" s="66"/>
      <c r="SD53" s="66"/>
      <c r="SE53" s="66"/>
      <c r="SF53" s="66"/>
      <c r="SG53" s="66"/>
      <c r="SH53" s="66"/>
      <c r="SI53" s="66"/>
      <c r="SJ53" s="66"/>
      <c r="SK53" s="66"/>
      <c r="SL53" s="66"/>
      <c r="SM53" s="66"/>
      <c r="SN53" s="66"/>
      <c r="SO53" s="66"/>
      <c r="SP53" s="66"/>
      <c r="SQ53" s="66"/>
      <c r="SR53" s="66"/>
      <c r="SS53" s="66"/>
      <c r="ST53" s="66"/>
      <c r="SU53" s="66"/>
      <c r="SV53" s="66"/>
      <c r="SW53" s="66"/>
      <c r="SX53" s="66"/>
      <c r="SY53" s="66"/>
      <c r="SZ53" s="66"/>
      <c r="TA53" s="66"/>
      <c r="TB53" s="66"/>
      <c r="TC53" s="66"/>
      <c r="TD53" s="66"/>
      <c r="TE53" s="66"/>
      <c r="TF53" s="66"/>
      <c r="TG53" s="66"/>
      <c r="TH53" s="66"/>
      <c r="TI53" s="66"/>
      <c r="TJ53" s="66"/>
      <c r="TK53" s="66"/>
      <c r="TL53" s="66"/>
      <c r="TM53" s="66"/>
      <c r="TN53" s="66"/>
      <c r="TO53" s="66"/>
      <c r="TP53" s="66"/>
      <c r="TQ53" s="66"/>
      <c r="TR53" s="66"/>
      <c r="TS53" s="66"/>
      <c r="TT53" s="66"/>
      <c r="TU53" s="66"/>
      <c r="TV53" s="66"/>
      <c r="TW53" s="66"/>
      <c r="TX53" s="66"/>
      <c r="TY53" s="66"/>
      <c r="TZ53" s="66"/>
      <c r="UA53" s="66"/>
      <c r="UB53" s="66"/>
      <c r="UC53" s="66"/>
      <c r="UD53" s="66"/>
      <c r="UE53" s="66"/>
      <c r="UF53" s="66"/>
      <c r="UG53" s="66"/>
      <c r="UH53" s="66"/>
      <c r="UI53" s="66"/>
      <c r="UJ53" s="66"/>
      <c r="UK53" s="66"/>
      <c r="UL53" s="66"/>
      <c r="UM53" s="66"/>
      <c r="UN53" s="66"/>
      <c r="UO53" s="66"/>
      <c r="UP53" s="66"/>
      <c r="UQ53" s="66"/>
      <c r="UR53" s="66"/>
      <c r="US53" s="66"/>
      <c r="UT53" s="66"/>
      <c r="UU53" s="66"/>
      <c r="UV53" s="66"/>
      <c r="UW53" s="66"/>
      <c r="UX53" s="66"/>
      <c r="UY53" s="66"/>
      <c r="UZ53" s="66"/>
      <c r="VA53" s="66"/>
      <c r="VB53" s="66"/>
      <c r="VC53" s="66"/>
      <c r="VD53" s="66"/>
      <c r="VE53" s="66"/>
      <c r="VF53" s="66"/>
      <c r="VG53" s="66"/>
      <c r="VH53" s="66"/>
      <c r="VI53" s="66"/>
      <c r="VJ53" s="66"/>
      <c r="VK53" s="66"/>
      <c r="VL53" s="66"/>
      <c r="VM53" s="66"/>
      <c r="VN53" s="66"/>
      <c r="VO53" s="66"/>
      <c r="VP53" s="66"/>
      <c r="VQ53" s="66"/>
      <c r="VR53" s="66"/>
      <c r="VS53" s="66"/>
      <c r="VT53" s="66"/>
      <c r="VU53" s="66"/>
      <c r="VV53" s="66"/>
      <c r="VW53" s="66"/>
      <c r="VX53" s="66"/>
      <c r="VY53" s="66"/>
      <c r="VZ53" s="66"/>
      <c r="WA53" s="66"/>
      <c r="WB53" s="66"/>
      <c r="WC53" s="66"/>
      <c r="WD53" s="66"/>
      <c r="WE53" s="66"/>
      <c r="WF53" s="66"/>
      <c r="WG53" s="66"/>
      <c r="WH53" s="66"/>
      <c r="WI53" s="66"/>
      <c r="WJ53" s="66"/>
      <c r="WK53" s="66"/>
      <c r="WL53" s="66"/>
      <c r="WM53" s="66"/>
      <c r="WN53" s="66"/>
      <c r="WO53" s="66"/>
      <c r="WP53" s="66"/>
      <c r="WQ53" s="66"/>
      <c r="WR53" s="66"/>
      <c r="WS53" s="66"/>
      <c r="WT53" s="66"/>
      <c r="WU53" s="66"/>
      <c r="WV53" s="66"/>
      <c r="WW53" s="66"/>
      <c r="WX53" s="66"/>
      <c r="WY53" s="66"/>
      <c r="WZ53" s="66"/>
      <c r="XA53" s="66"/>
      <c r="XB53" s="66"/>
      <c r="XC53" s="66"/>
      <c r="XD53" s="66"/>
      <c r="XE53" s="66"/>
      <c r="XF53" s="66"/>
      <c r="XG53" s="66"/>
      <c r="XH53" s="66"/>
      <c r="XI53" s="66"/>
      <c r="XJ53" s="66"/>
      <c r="XK53" s="66"/>
      <c r="XL53" s="66"/>
      <c r="XM53" s="66"/>
      <c r="XN53" s="66"/>
      <c r="XO53" s="66"/>
      <c r="XP53" s="66"/>
      <c r="XQ53" s="66"/>
      <c r="XR53" s="66"/>
      <c r="XS53" s="66"/>
      <c r="XT53" s="66"/>
      <c r="XU53" s="66"/>
      <c r="XV53" s="66"/>
      <c r="XW53" s="66"/>
      <c r="XX53" s="66"/>
      <c r="XY53" s="66"/>
      <c r="XZ53" s="66"/>
      <c r="YA53" s="66"/>
      <c r="YB53" s="66"/>
      <c r="YC53" s="66"/>
      <c r="YD53" s="66"/>
      <c r="YE53" s="66"/>
      <c r="YF53" s="66"/>
      <c r="YG53" s="66"/>
      <c r="YH53" s="66"/>
      <c r="YI53" s="66"/>
      <c r="YJ53" s="66"/>
      <c r="YK53" s="66"/>
      <c r="YL53" s="66"/>
      <c r="YM53" s="66"/>
      <c r="YN53" s="66"/>
      <c r="YO53" s="66"/>
      <c r="YP53" s="66"/>
      <c r="YQ53" s="66"/>
      <c r="YR53" s="66"/>
      <c r="YS53" s="66"/>
      <c r="YT53" s="66"/>
      <c r="YU53" s="66"/>
      <c r="YV53" s="66"/>
      <c r="YW53" s="66"/>
      <c r="YX53" s="66"/>
      <c r="YY53" s="66"/>
      <c r="YZ53" s="66"/>
      <c r="ZA53" s="66"/>
      <c r="ZB53" s="66"/>
      <c r="ZC53" s="66"/>
      <c r="ZD53" s="66"/>
      <c r="ZE53" s="66"/>
      <c r="ZF53" s="66"/>
      <c r="ZG53" s="66"/>
      <c r="ZH53" s="66"/>
      <c r="ZI53" s="66"/>
      <c r="ZJ53" s="66"/>
      <c r="ZK53" s="66"/>
      <c r="ZL53" s="66"/>
      <c r="ZM53" s="66"/>
      <c r="ZN53" s="66"/>
      <c r="ZO53" s="66"/>
      <c r="ZP53" s="66"/>
      <c r="ZQ53" s="66"/>
      <c r="ZR53" s="66"/>
      <c r="ZS53" s="66"/>
      <c r="ZT53" s="66"/>
      <c r="ZU53" s="66"/>
      <c r="ZV53" s="66"/>
      <c r="ZW53" s="66"/>
      <c r="ZX53" s="66"/>
      <c r="ZY53" s="66"/>
      <c r="ZZ53" s="66"/>
      <c r="AAA53" s="66"/>
      <c r="AAB53" s="66"/>
      <c r="AAC53" s="66"/>
      <c r="AAD53" s="66"/>
      <c r="AAE53" s="66"/>
      <c r="AAF53" s="66"/>
      <c r="AAG53" s="66"/>
      <c r="AAH53" s="66"/>
      <c r="AAI53" s="66"/>
      <c r="AAJ53" s="66"/>
      <c r="AAK53" s="66"/>
      <c r="AAL53" s="66"/>
      <c r="AAM53" s="66"/>
      <c r="AAN53" s="66"/>
      <c r="AAO53" s="66"/>
      <c r="AAP53" s="66"/>
      <c r="AAQ53" s="66"/>
      <c r="AAR53" s="66"/>
      <c r="AAS53" s="66"/>
      <c r="AAT53" s="66"/>
      <c r="AAU53" s="66"/>
      <c r="AAV53" s="66"/>
      <c r="AAW53" s="66"/>
      <c r="AAX53" s="66"/>
      <c r="AAY53" s="66"/>
      <c r="AAZ53" s="66"/>
      <c r="ABA53" s="66"/>
      <c r="ABB53" s="66"/>
      <c r="ABC53" s="66"/>
      <c r="ABD53" s="66"/>
      <c r="ABE53" s="66"/>
      <c r="ABF53" s="66"/>
      <c r="ABG53" s="66"/>
      <c r="ABH53" s="66"/>
      <c r="ABI53" s="66"/>
      <c r="ABJ53" s="66"/>
      <c r="ABK53" s="66"/>
      <c r="ABL53" s="66"/>
      <c r="ABM53" s="66"/>
      <c r="ABN53" s="66"/>
      <c r="ABO53" s="66"/>
      <c r="ABP53" s="66"/>
      <c r="ABQ53" s="66"/>
      <c r="ABR53" s="66"/>
      <c r="ABS53" s="66"/>
      <c r="ABT53" s="66"/>
      <c r="ABU53" s="66"/>
      <c r="ABV53" s="66"/>
      <c r="ABW53" s="66"/>
      <c r="ABX53" s="66"/>
      <c r="ABY53" s="66"/>
      <c r="ABZ53" s="66"/>
      <c r="ACA53" s="66"/>
      <c r="ACB53" s="66"/>
      <c r="ACC53" s="66"/>
      <c r="ACD53" s="66"/>
      <c r="ACE53" s="66"/>
      <c r="ACF53" s="66"/>
      <c r="ACG53" s="66"/>
      <c r="ACH53" s="66"/>
      <c r="ACI53" s="66"/>
      <c r="ACJ53" s="66"/>
      <c r="ACK53" s="66"/>
      <c r="ACL53" s="66"/>
      <c r="ACM53" s="66"/>
      <c r="ACN53" s="66"/>
      <c r="ACO53" s="66"/>
      <c r="ACP53" s="66"/>
      <c r="ACQ53" s="66"/>
      <c r="ACR53" s="66"/>
      <c r="ACS53" s="66"/>
      <c r="ACT53" s="66"/>
      <c r="ACU53" s="66"/>
      <c r="ACV53" s="66"/>
      <c r="ACW53" s="66"/>
      <c r="ACX53" s="66"/>
      <c r="ACY53" s="66"/>
      <c r="ACZ53" s="66"/>
      <c r="ADA53" s="66"/>
      <c r="ADB53" s="66"/>
    </row>
    <row r="54" spans="1:782" s="96" customFormat="1" x14ac:dyDescent="0.15">
      <c r="A54" s="66"/>
      <c r="B54" s="66"/>
      <c r="C54" s="95"/>
      <c r="E54" s="97"/>
      <c r="F54" s="97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  <c r="LC54" s="66"/>
      <c r="LD54" s="66"/>
      <c r="LE54" s="66"/>
      <c r="LF54" s="66"/>
      <c r="LG54" s="66"/>
      <c r="LH54" s="66"/>
      <c r="LI54" s="66"/>
      <c r="LJ54" s="66"/>
      <c r="LK54" s="66"/>
      <c r="LL54" s="66"/>
      <c r="LM54" s="66"/>
      <c r="LN54" s="66"/>
      <c r="LO54" s="66"/>
      <c r="LP54" s="66"/>
      <c r="LQ54" s="66"/>
      <c r="LR54" s="66"/>
      <c r="LS54" s="66"/>
      <c r="LT54" s="66"/>
      <c r="LU54" s="66"/>
      <c r="LV54" s="66"/>
      <c r="LW54" s="66"/>
      <c r="LX54" s="66"/>
      <c r="LY54" s="66"/>
      <c r="LZ54" s="66"/>
      <c r="MA54" s="66"/>
      <c r="MB54" s="66"/>
      <c r="MC54" s="66"/>
      <c r="MD54" s="66"/>
      <c r="ME54" s="66"/>
      <c r="MF54" s="66"/>
      <c r="MG54" s="66"/>
      <c r="MH54" s="66"/>
      <c r="MI54" s="66"/>
      <c r="MJ54" s="66"/>
      <c r="MK54" s="66"/>
      <c r="ML54" s="66"/>
      <c r="MM54" s="66"/>
      <c r="MN54" s="66"/>
      <c r="MO54" s="66"/>
      <c r="MP54" s="66"/>
      <c r="MQ54" s="66"/>
      <c r="MR54" s="66"/>
      <c r="MS54" s="66"/>
      <c r="MT54" s="66"/>
      <c r="MU54" s="66"/>
      <c r="MV54" s="66"/>
      <c r="MW54" s="66"/>
      <c r="MX54" s="66"/>
      <c r="MY54" s="66"/>
      <c r="MZ54" s="66"/>
      <c r="NA54" s="66"/>
      <c r="NB54" s="66"/>
      <c r="NC54" s="66"/>
      <c r="ND54" s="66"/>
      <c r="NE54" s="66"/>
      <c r="NF54" s="66"/>
      <c r="NG54" s="66"/>
      <c r="NH54" s="66"/>
      <c r="NI54" s="66"/>
      <c r="NJ54" s="66"/>
      <c r="NK54" s="66"/>
      <c r="NL54" s="66"/>
      <c r="NM54" s="66"/>
      <c r="NN54" s="66"/>
      <c r="NO54" s="66"/>
      <c r="NP54" s="66"/>
      <c r="NQ54" s="66"/>
      <c r="NR54" s="66"/>
      <c r="NS54" s="66"/>
      <c r="NT54" s="66"/>
      <c r="NU54" s="66"/>
      <c r="NV54" s="66"/>
      <c r="NW54" s="66"/>
      <c r="NX54" s="66"/>
      <c r="NY54" s="66"/>
      <c r="NZ54" s="66"/>
      <c r="OA54" s="66"/>
      <c r="OB54" s="66"/>
      <c r="OC54" s="66"/>
      <c r="OD54" s="66"/>
      <c r="OE54" s="66"/>
      <c r="OF54" s="66"/>
      <c r="OG54" s="66"/>
      <c r="OH54" s="66"/>
      <c r="OI54" s="66"/>
      <c r="OJ54" s="66"/>
      <c r="OK54" s="66"/>
      <c r="OL54" s="66"/>
      <c r="OM54" s="66"/>
      <c r="ON54" s="66"/>
      <c r="OO54" s="66"/>
      <c r="OP54" s="66"/>
      <c r="OQ54" s="66"/>
      <c r="OR54" s="66"/>
      <c r="OS54" s="66"/>
      <c r="OT54" s="66"/>
      <c r="OU54" s="66"/>
      <c r="OV54" s="66"/>
      <c r="OW54" s="66"/>
      <c r="OX54" s="66"/>
      <c r="OY54" s="66"/>
      <c r="OZ54" s="66"/>
      <c r="PA54" s="66"/>
      <c r="PB54" s="66"/>
      <c r="PC54" s="66"/>
      <c r="PD54" s="66"/>
      <c r="PE54" s="66"/>
      <c r="PF54" s="66"/>
      <c r="PG54" s="66"/>
      <c r="PH54" s="66"/>
      <c r="PI54" s="66"/>
      <c r="PJ54" s="66"/>
      <c r="PK54" s="66"/>
      <c r="PL54" s="66"/>
      <c r="PM54" s="66"/>
      <c r="PN54" s="66"/>
      <c r="PO54" s="66"/>
      <c r="PP54" s="66"/>
      <c r="PQ54" s="66"/>
      <c r="PR54" s="66"/>
      <c r="PS54" s="66"/>
      <c r="PT54" s="66"/>
      <c r="PU54" s="66"/>
      <c r="PV54" s="66"/>
      <c r="PW54" s="66"/>
      <c r="PX54" s="66"/>
      <c r="PY54" s="66"/>
      <c r="PZ54" s="66"/>
      <c r="QA54" s="66"/>
      <c r="QB54" s="66"/>
      <c r="QC54" s="66"/>
      <c r="QD54" s="66"/>
      <c r="QE54" s="66"/>
      <c r="QF54" s="66"/>
      <c r="QG54" s="66"/>
      <c r="QH54" s="66"/>
      <c r="QI54" s="66"/>
      <c r="QJ54" s="66"/>
      <c r="QK54" s="66"/>
      <c r="QL54" s="66"/>
      <c r="QM54" s="66"/>
      <c r="QN54" s="66"/>
      <c r="QO54" s="66"/>
      <c r="QP54" s="66"/>
      <c r="QQ54" s="66"/>
      <c r="QR54" s="66"/>
      <c r="QS54" s="66"/>
      <c r="QT54" s="66"/>
      <c r="QU54" s="66"/>
      <c r="QV54" s="66"/>
      <c r="QW54" s="66"/>
      <c r="QX54" s="66"/>
      <c r="QY54" s="66"/>
      <c r="QZ54" s="66"/>
      <c r="RA54" s="66"/>
      <c r="RB54" s="66"/>
      <c r="RC54" s="66"/>
      <c r="RD54" s="66"/>
      <c r="RE54" s="66"/>
      <c r="RF54" s="66"/>
      <c r="RG54" s="66"/>
      <c r="RH54" s="66"/>
      <c r="RI54" s="66"/>
      <c r="RJ54" s="66"/>
      <c r="RK54" s="66"/>
      <c r="RL54" s="66"/>
      <c r="RM54" s="66"/>
      <c r="RN54" s="66"/>
      <c r="RO54" s="66"/>
      <c r="RP54" s="66"/>
      <c r="RQ54" s="66"/>
      <c r="RR54" s="66"/>
      <c r="RS54" s="66"/>
      <c r="RT54" s="66"/>
      <c r="RU54" s="66"/>
      <c r="RV54" s="66"/>
      <c r="RW54" s="66"/>
      <c r="RX54" s="66"/>
      <c r="RY54" s="66"/>
      <c r="RZ54" s="66"/>
      <c r="SA54" s="66"/>
      <c r="SB54" s="66"/>
      <c r="SC54" s="66"/>
      <c r="SD54" s="66"/>
      <c r="SE54" s="66"/>
      <c r="SF54" s="66"/>
      <c r="SG54" s="66"/>
      <c r="SH54" s="66"/>
      <c r="SI54" s="66"/>
      <c r="SJ54" s="66"/>
      <c r="SK54" s="66"/>
      <c r="SL54" s="66"/>
      <c r="SM54" s="66"/>
      <c r="SN54" s="66"/>
      <c r="SO54" s="66"/>
      <c r="SP54" s="66"/>
      <c r="SQ54" s="66"/>
      <c r="SR54" s="66"/>
      <c r="SS54" s="66"/>
      <c r="ST54" s="66"/>
      <c r="SU54" s="66"/>
      <c r="SV54" s="66"/>
      <c r="SW54" s="66"/>
      <c r="SX54" s="66"/>
      <c r="SY54" s="66"/>
      <c r="SZ54" s="66"/>
      <c r="TA54" s="66"/>
      <c r="TB54" s="66"/>
      <c r="TC54" s="66"/>
      <c r="TD54" s="66"/>
      <c r="TE54" s="66"/>
      <c r="TF54" s="66"/>
      <c r="TG54" s="66"/>
      <c r="TH54" s="66"/>
      <c r="TI54" s="66"/>
      <c r="TJ54" s="66"/>
      <c r="TK54" s="66"/>
      <c r="TL54" s="66"/>
      <c r="TM54" s="66"/>
      <c r="TN54" s="66"/>
      <c r="TO54" s="66"/>
      <c r="TP54" s="66"/>
      <c r="TQ54" s="66"/>
      <c r="TR54" s="66"/>
      <c r="TS54" s="66"/>
      <c r="TT54" s="66"/>
      <c r="TU54" s="66"/>
      <c r="TV54" s="66"/>
      <c r="TW54" s="66"/>
      <c r="TX54" s="66"/>
      <c r="TY54" s="66"/>
      <c r="TZ54" s="66"/>
      <c r="UA54" s="66"/>
      <c r="UB54" s="66"/>
      <c r="UC54" s="66"/>
      <c r="UD54" s="66"/>
      <c r="UE54" s="66"/>
      <c r="UF54" s="66"/>
      <c r="UG54" s="66"/>
      <c r="UH54" s="66"/>
      <c r="UI54" s="66"/>
      <c r="UJ54" s="66"/>
      <c r="UK54" s="66"/>
      <c r="UL54" s="66"/>
      <c r="UM54" s="66"/>
      <c r="UN54" s="66"/>
      <c r="UO54" s="66"/>
      <c r="UP54" s="66"/>
      <c r="UQ54" s="66"/>
      <c r="UR54" s="66"/>
      <c r="US54" s="66"/>
      <c r="UT54" s="66"/>
      <c r="UU54" s="66"/>
      <c r="UV54" s="66"/>
      <c r="UW54" s="66"/>
      <c r="UX54" s="66"/>
      <c r="UY54" s="66"/>
      <c r="UZ54" s="66"/>
      <c r="VA54" s="66"/>
      <c r="VB54" s="66"/>
      <c r="VC54" s="66"/>
      <c r="VD54" s="66"/>
      <c r="VE54" s="66"/>
      <c r="VF54" s="66"/>
      <c r="VG54" s="66"/>
      <c r="VH54" s="66"/>
      <c r="VI54" s="66"/>
      <c r="VJ54" s="66"/>
      <c r="VK54" s="66"/>
      <c r="VL54" s="66"/>
      <c r="VM54" s="66"/>
      <c r="VN54" s="66"/>
      <c r="VO54" s="66"/>
      <c r="VP54" s="66"/>
      <c r="VQ54" s="66"/>
      <c r="VR54" s="66"/>
      <c r="VS54" s="66"/>
      <c r="VT54" s="66"/>
      <c r="VU54" s="66"/>
      <c r="VV54" s="66"/>
      <c r="VW54" s="66"/>
      <c r="VX54" s="66"/>
      <c r="VY54" s="66"/>
      <c r="VZ54" s="66"/>
      <c r="WA54" s="66"/>
      <c r="WB54" s="66"/>
      <c r="WC54" s="66"/>
      <c r="WD54" s="66"/>
      <c r="WE54" s="66"/>
      <c r="WF54" s="66"/>
      <c r="WG54" s="66"/>
      <c r="WH54" s="66"/>
      <c r="WI54" s="66"/>
      <c r="WJ54" s="66"/>
      <c r="WK54" s="66"/>
      <c r="WL54" s="66"/>
      <c r="WM54" s="66"/>
      <c r="WN54" s="66"/>
      <c r="WO54" s="66"/>
      <c r="WP54" s="66"/>
      <c r="WQ54" s="66"/>
      <c r="WR54" s="66"/>
      <c r="WS54" s="66"/>
      <c r="WT54" s="66"/>
      <c r="WU54" s="66"/>
      <c r="WV54" s="66"/>
      <c r="WW54" s="66"/>
      <c r="WX54" s="66"/>
      <c r="WY54" s="66"/>
      <c r="WZ54" s="66"/>
      <c r="XA54" s="66"/>
      <c r="XB54" s="66"/>
      <c r="XC54" s="66"/>
      <c r="XD54" s="66"/>
      <c r="XE54" s="66"/>
      <c r="XF54" s="66"/>
      <c r="XG54" s="66"/>
      <c r="XH54" s="66"/>
      <c r="XI54" s="66"/>
      <c r="XJ54" s="66"/>
      <c r="XK54" s="66"/>
      <c r="XL54" s="66"/>
      <c r="XM54" s="66"/>
      <c r="XN54" s="66"/>
      <c r="XO54" s="66"/>
      <c r="XP54" s="66"/>
      <c r="XQ54" s="66"/>
      <c r="XR54" s="66"/>
      <c r="XS54" s="66"/>
      <c r="XT54" s="66"/>
      <c r="XU54" s="66"/>
      <c r="XV54" s="66"/>
      <c r="XW54" s="66"/>
      <c r="XX54" s="66"/>
      <c r="XY54" s="66"/>
      <c r="XZ54" s="66"/>
      <c r="YA54" s="66"/>
      <c r="YB54" s="66"/>
      <c r="YC54" s="66"/>
      <c r="YD54" s="66"/>
      <c r="YE54" s="66"/>
      <c r="YF54" s="66"/>
      <c r="YG54" s="66"/>
      <c r="YH54" s="66"/>
      <c r="YI54" s="66"/>
      <c r="YJ54" s="66"/>
      <c r="YK54" s="66"/>
      <c r="YL54" s="66"/>
      <c r="YM54" s="66"/>
      <c r="YN54" s="66"/>
      <c r="YO54" s="66"/>
      <c r="YP54" s="66"/>
      <c r="YQ54" s="66"/>
      <c r="YR54" s="66"/>
      <c r="YS54" s="66"/>
      <c r="YT54" s="66"/>
      <c r="YU54" s="66"/>
      <c r="YV54" s="66"/>
      <c r="YW54" s="66"/>
      <c r="YX54" s="66"/>
      <c r="YY54" s="66"/>
      <c r="YZ54" s="66"/>
      <c r="ZA54" s="66"/>
      <c r="ZB54" s="66"/>
      <c r="ZC54" s="66"/>
      <c r="ZD54" s="66"/>
      <c r="ZE54" s="66"/>
      <c r="ZF54" s="66"/>
      <c r="ZG54" s="66"/>
      <c r="ZH54" s="66"/>
      <c r="ZI54" s="66"/>
      <c r="ZJ54" s="66"/>
      <c r="ZK54" s="66"/>
      <c r="ZL54" s="66"/>
      <c r="ZM54" s="66"/>
      <c r="ZN54" s="66"/>
      <c r="ZO54" s="66"/>
      <c r="ZP54" s="66"/>
      <c r="ZQ54" s="66"/>
      <c r="ZR54" s="66"/>
      <c r="ZS54" s="66"/>
      <c r="ZT54" s="66"/>
      <c r="ZU54" s="66"/>
      <c r="ZV54" s="66"/>
      <c r="ZW54" s="66"/>
      <c r="ZX54" s="66"/>
      <c r="ZY54" s="66"/>
      <c r="ZZ54" s="66"/>
      <c r="AAA54" s="66"/>
      <c r="AAB54" s="66"/>
      <c r="AAC54" s="66"/>
      <c r="AAD54" s="66"/>
      <c r="AAE54" s="66"/>
      <c r="AAF54" s="66"/>
      <c r="AAG54" s="66"/>
      <c r="AAH54" s="66"/>
      <c r="AAI54" s="66"/>
      <c r="AAJ54" s="66"/>
      <c r="AAK54" s="66"/>
      <c r="AAL54" s="66"/>
      <c r="AAM54" s="66"/>
      <c r="AAN54" s="66"/>
      <c r="AAO54" s="66"/>
      <c r="AAP54" s="66"/>
      <c r="AAQ54" s="66"/>
      <c r="AAR54" s="66"/>
      <c r="AAS54" s="66"/>
      <c r="AAT54" s="66"/>
      <c r="AAU54" s="66"/>
      <c r="AAV54" s="66"/>
      <c r="AAW54" s="66"/>
      <c r="AAX54" s="66"/>
      <c r="AAY54" s="66"/>
      <c r="AAZ54" s="66"/>
      <c r="ABA54" s="66"/>
      <c r="ABB54" s="66"/>
      <c r="ABC54" s="66"/>
      <c r="ABD54" s="66"/>
      <c r="ABE54" s="66"/>
      <c r="ABF54" s="66"/>
      <c r="ABG54" s="66"/>
      <c r="ABH54" s="66"/>
      <c r="ABI54" s="66"/>
      <c r="ABJ54" s="66"/>
      <c r="ABK54" s="66"/>
      <c r="ABL54" s="66"/>
      <c r="ABM54" s="66"/>
      <c r="ABN54" s="66"/>
      <c r="ABO54" s="66"/>
      <c r="ABP54" s="66"/>
      <c r="ABQ54" s="66"/>
      <c r="ABR54" s="66"/>
      <c r="ABS54" s="66"/>
      <c r="ABT54" s="66"/>
      <c r="ABU54" s="66"/>
      <c r="ABV54" s="66"/>
      <c r="ABW54" s="66"/>
      <c r="ABX54" s="66"/>
      <c r="ABY54" s="66"/>
      <c r="ABZ54" s="66"/>
      <c r="ACA54" s="66"/>
      <c r="ACB54" s="66"/>
      <c r="ACC54" s="66"/>
      <c r="ACD54" s="66"/>
      <c r="ACE54" s="66"/>
      <c r="ACF54" s="66"/>
      <c r="ACG54" s="66"/>
      <c r="ACH54" s="66"/>
      <c r="ACI54" s="66"/>
      <c r="ACJ54" s="66"/>
      <c r="ACK54" s="66"/>
      <c r="ACL54" s="66"/>
      <c r="ACM54" s="66"/>
      <c r="ACN54" s="66"/>
      <c r="ACO54" s="66"/>
      <c r="ACP54" s="66"/>
      <c r="ACQ54" s="66"/>
      <c r="ACR54" s="66"/>
      <c r="ACS54" s="66"/>
      <c r="ACT54" s="66"/>
      <c r="ACU54" s="66"/>
      <c r="ACV54" s="66"/>
      <c r="ACW54" s="66"/>
      <c r="ACX54" s="66"/>
      <c r="ACY54" s="66"/>
      <c r="ACZ54" s="66"/>
      <c r="ADA54" s="66"/>
      <c r="ADB54" s="66"/>
    </row>
    <row r="55" spans="1:782" s="96" customFormat="1" x14ac:dyDescent="0.15">
      <c r="A55" s="66"/>
      <c r="B55" s="66"/>
      <c r="C55" s="95"/>
      <c r="E55" s="97"/>
      <c r="F55" s="97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  <c r="IH55" s="66"/>
      <c r="II55" s="66"/>
      <c r="IJ55" s="66"/>
      <c r="IK55" s="66"/>
      <c r="IL55" s="66"/>
      <c r="IM55" s="66"/>
      <c r="IN55" s="66"/>
      <c r="IO55" s="66"/>
      <c r="IP55" s="66"/>
      <c r="IQ55" s="66"/>
      <c r="IR55" s="66"/>
      <c r="IS55" s="66"/>
      <c r="IT55" s="66"/>
      <c r="IU55" s="66"/>
      <c r="IV55" s="66"/>
      <c r="IW55" s="66"/>
      <c r="IX55" s="66"/>
      <c r="IY55" s="66"/>
      <c r="IZ55" s="66"/>
      <c r="JA55" s="66"/>
      <c r="JB55" s="66"/>
      <c r="JC55" s="66"/>
      <c r="JD55" s="66"/>
      <c r="JE55" s="66"/>
      <c r="JF55" s="66"/>
      <c r="JG55" s="66"/>
      <c r="JH55" s="66"/>
      <c r="JI55" s="66"/>
      <c r="JJ55" s="66"/>
      <c r="JK55" s="66"/>
      <c r="JL55" s="66"/>
      <c r="JM55" s="66"/>
      <c r="JN55" s="66"/>
      <c r="JO55" s="66"/>
      <c r="JP55" s="66"/>
      <c r="JQ55" s="66"/>
      <c r="JR55" s="66"/>
      <c r="JS55" s="66"/>
      <c r="JT55" s="66"/>
      <c r="JU55" s="66"/>
      <c r="JV55" s="66"/>
      <c r="JW55" s="66"/>
      <c r="JX55" s="66"/>
      <c r="JY55" s="66"/>
      <c r="JZ55" s="66"/>
      <c r="KA55" s="66"/>
      <c r="KB55" s="66"/>
      <c r="KC55" s="66"/>
      <c r="KD55" s="66"/>
      <c r="KE55" s="66"/>
      <c r="KF55" s="66"/>
      <c r="KG55" s="66"/>
      <c r="KH55" s="66"/>
      <c r="KI55" s="66"/>
      <c r="KJ55" s="66"/>
      <c r="KK55" s="66"/>
      <c r="KL55" s="66"/>
      <c r="KM55" s="66"/>
      <c r="KN55" s="66"/>
      <c r="KO55" s="66"/>
      <c r="KP55" s="66"/>
      <c r="KQ55" s="66"/>
      <c r="KR55" s="66"/>
      <c r="KS55" s="66"/>
      <c r="KT55" s="66"/>
      <c r="KU55" s="66"/>
      <c r="KV55" s="66"/>
      <c r="KW55" s="66"/>
      <c r="KX55" s="66"/>
      <c r="KY55" s="66"/>
      <c r="KZ55" s="66"/>
      <c r="LA55" s="66"/>
      <c r="LB55" s="66"/>
      <c r="LC55" s="66"/>
      <c r="LD55" s="66"/>
      <c r="LE55" s="66"/>
      <c r="LF55" s="66"/>
      <c r="LG55" s="66"/>
      <c r="LH55" s="66"/>
      <c r="LI55" s="66"/>
      <c r="LJ55" s="66"/>
      <c r="LK55" s="66"/>
      <c r="LL55" s="66"/>
      <c r="LM55" s="66"/>
      <c r="LN55" s="66"/>
      <c r="LO55" s="66"/>
      <c r="LP55" s="66"/>
      <c r="LQ55" s="66"/>
      <c r="LR55" s="66"/>
      <c r="LS55" s="66"/>
      <c r="LT55" s="66"/>
      <c r="LU55" s="66"/>
      <c r="LV55" s="66"/>
      <c r="LW55" s="66"/>
      <c r="LX55" s="66"/>
      <c r="LY55" s="66"/>
      <c r="LZ55" s="66"/>
      <c r="MA55" s="66"/>
      <c r="MB55" s="66"/>
      <c r="MC55" s="66"/>
      <c r="MD55" s="66"/>
      <c r="ME55" s="66"/>
      <c r="MF55" s="66"/>
      <c r="MG55" s="66"/>
      <c r="MH55" s="66"/>
      <c r="MI55" s="66"/>
      <c r="MJ55" s="66"/>
      <c r="MK55" s="66"/>
      <c r="ML55" s="66"/>
      <c r="MM55" s="66"/>
      <c r="MN55" s="66"/>
      <c r="MO55" s="66"/>
      <c r="MP55" s="66"/>
      <c r="MQ55" s="66"/>
      <c r="MR55" s="66"/>
      <c r="MS55" s="66"/>
      <c r="MT55" s="66"/>
      <c r="MU55" s="66"/>
      <c r="MV55" s="66"/>
      <c r="MW55" s="66"/>
      <c r="MX55" s="66"/>
      <c r="MY55" s="66"/>
      <c r="MZ55" s="66"/>
      <c r="NA55" s="66"/>
      <c r="NB55" s="66"/>
      <c r="NC55" s="66"/>
      <c r="ND55" s="66"/>
      <c r="NE55" s="66"/>
      <c r="NF55" s="66"/>
      <c r="NG55" s="66"/>
      <c r="NH55" s="66"/>
      <c r="NI55" s="66"/>
      <c r="NJ55" s="66"/>
      <c r="NK55" s="66"/>
      <c r="NL55" s="66"/>
      <c r="NM55" s="66"/>
      <c r="NN55" s="66"/>
      <c r="NO55" s="66"/>
      <c r="NP55" s="66"/>
      <c r="NQ55" s="66"/>
      <c r="NR55" s="66"/>
      <c r="NS55" s="66"/>
      <c r="NT55" s="66"/>
      <c r="NU55" s="66"/>
      <c r="NV55" s="66"/>
      <c r="NW55" s="66"/>
      <c r="NX55" s="66"/>
      <c r="NY55" s="66"/>
      <c r="NZ55" s="66"/>
      <c r="OA55" s="66"/>
      <c r="OB55" s="66"/>
      <c r="OC55" s="66"/>
      <c r="OD55" s="66"/>
      <c r="OE55" s="66"/>
      <c r="OF55" s="66"/>
      <c r="OG55" s="66"/>
      <c r="OH55" s="66"/>
      <c r="OI55" s="66"/>
      <c r="OJ55" s="66"/>
      <c r="OK55" s="66"/>
      <c r="OL55" s="66"/>
      <c r="OM55" s="66"/>
      <c r="ON55" s="66"/>
      <c r="OO55" s="66"/>
      <c r="OP55" s="66"/>
      <c r="OQ55" s="66"/>
      <c r="OR55" s="66"/>
      <c r="OS55" s="66"/>
      <c r="OT55" s="66"/>
      <c r="OU55" s="66"/>
      <c r="OV55" s="66"/>
      <c r="OW55" s="66"/>
      <c r="OX55" s="66"/>
      <c r="OY55" s="66"/>
      <c r="OZ55" s="66"/>
      <c r="PA55" s="66"/>
      <c r="PB55" s="66"/>
      <c r="PC55" s="66"/>
      <c r="PD55" s="66"/>
      <c r="PE55" s="66"/>
      <c r="PF55" s="66"/>
      <c r="PG55" s="66"/>
      <c r="PH55" s="66"/>
      <c r="PI55" s="66"/>
      <c r="PJ55" s="66"/>
      <c r="PK55" s="66"/>
      <c r="PL55" s="66"/>
      <c r="PM55" s="66"/>
      <c r="PN55" s="66"/>
      <c r="PO55" s="66"/>
      <c r="PP55" s="66"/>
      <c r="PQ55" s="66"/>
      <c r="PR55" s="66"/>
      <c r="PS55" s="66"/>
      <c r="PT55" s="66"/>
      <c r="PU55" s="66"/>
      <c r="PV55" s="66"/>
      <c r="PW55" s="66"/>
      <c r="PX55" s="66"/>
      <c r="PY55" s="66"/>
      <c r="PZ55" s="66"/>
      <c r="QA55" s="66"/>
      <c r="QB55" s="66"/>
      <c r="QC55" s="66"/>
      <c r="QD55" s="66"/>
      <c r="QE55" s="66"/>
      <c r="QF55" s="66"/>
      <c r="QG55" s="66"/>
      <c r="QH55" s="66"/>
      <c r="QI55" s="66"/>
      <c r="QJ55" s="66"/>
      <c r="QK55" s="66"/>
      <c r="QL55" s="66"/>
      <c r="QM55" s="66"/>
      <c r="QN55" s="66"/>
      <c r="QO55" s="66"/>
      <c r="QP55" s="66"/>
      <c r="QQ55" s="66"/>
      <c r="QR55" s="66"/>
      <c r="QS55" s="66"/>
      <c r="QT55" s="66"/>
      <c r="QU55" s="66"/>
      <c r="QV55" s="66"/>
      <c r="QW55" s="66"/>
      <c r="QX55" s="66"/>
      <c r="QY55" s="66"/>
      <c r="QZ55" s="66"/>
      <c r="RA55" s="66"/>
      <c r="RB55" s="66"/>
      <c r="RC55" s="66"/>
      <c r="RD55" s="66"/>
      <c r="RE55" s="66"/>
      <c r="RF55" s="66"/>
      <c r="RG55" s="66"/>
      <c r="RH55" s="66"/>
      <c r="RI55" s="66"/>
      <c r="RJ55" s="66"/>
      <c r="RK55" s="66"/>
      <c r="RL55" s="66"/>
      <c r="RM55" s="66"/>
      <c r="RN55" s="66"/>
      <c r="RO55" s="66"/>
      <c r="RP55" s="66"/>
      <c r="RQ55" s="66"/>
      <c r="RR55" s="66"/>
      <c r="RS55" s="66"/>
      <c r="RT55" s="66"/>
      <c r="RU55" s="66"/>
      <c r="RV55" s="66"/>
      <c r="RW55" s="66"/>
      <c r="RX55" s="66"/>
      <c r="RY55" s="66"/>
      <c r="RZ55" s="66"/>
      <c r="SA55" s="66"/>
      <c r="SB55" s="66"/>
      <c r="SC55" s="66"/>
      <c r="SD55" s="66"/>
      <c r="SE55" s="66"/>
      <c r="SF55" s="66"/>
      <c r="SG55" s="66"/>
      <c r="SH55" s="66"/>
      <c r="SI55" s="66"/>
      <c r="SJ55" s="66"/>
      <c r="SK55" s="66"/>
      <c r="SL55" s="66"/>
      <c r="SM55" s="66"/>
      <c r="SN55" s="66"/>
      <c r="SO55" s="66"/>
      <c r="SP55" s="66"/>
      <c r="SQ55" s="66"/>
      <c r="SR55" s="66"/>
      <c r="SS55" s="66"/>
      <c r="ST55" s="66"/>
      <c r="SU55" s="66"/>
      <c r="SV55" s="66"/>
      <c r="SW55" s="66"/>
      <c r="SX55" s="66"/>
      <c r="SY55" s="66"/>
      <c r="SZ55" s="66"/>
      <c r="TA55" s="66"/>
      <c r="TB55" s="66"/>
      <c r="TC55" s="66"/>
      <c r="TD55" s="66"/>
      <c r="TE55" s="66"/>
      <c r="TF55" s="66"/>
      <c r="TG55" s="66"/>
      <c r="TH55" s="66"/>
      <c r="TI55" s="66"/>
      <c r="TJ55" s="66"/>
      <c r="TK55" s="66"/>
      <c r="TL55" s="66"/>
      <c r="TM55" s="66"/>
      <c r="TN55" s="66"/>
      <c r="TO55" s="66"/>
      <c r="TP55" s="66"/>
      <c r="TQ55" s="66"/>
      <c r="TR55" s="66"/>
      <c r="TS55" s="66"/>
      <c r="TT55" s="66"/>
      <c r="TU55" s="66"/>
      <c r="TV55" s="66"/>
      <c r="TW55" s="66"/>
      <c r="TX55" s="66"/>
      <c r="TY55" s="66"/>
      <c r="TZ55" s="66"/>
      <c r="UA55" s="66"/>
      <c r="UB55" s="66"/>
      <c r="UC55" s="66"/>
      <c r="UD55" s="66"/>
      <c r="UE55" s="66"/>
      <c r="UF55" s="66"/>
      <c r="UG55" s="66"/>
      <c r="UH55" s="66"/>
      <c r="UI55" s="66"/>
      <c r="UJ55" s="66"/>
      <c r="UK55" s="66"/>
      <c r="UL55" s="66"/>
      <c r="UM55" s="66"/>
      <c r="UN55" s="66"/>
      <c r="UO55" s="66"/>
      <c r="UP55" s="66"/>
      <c r="UQ55" s="66"/>
      <c r="UR55" s="66"/>
      <c r="US55" s="66"/>
      <c r="UT55" s="66"/>
      <c r="UU55" s="66"/>
      <c r="UV55" s="66"/>
      <c r="UW55" s="66"/>
      <c r="UX55" s="66"/>
      <c r="UY55" s="66"/>
      <c r="UZ55" s="66"/>
      <c r="VA55" s="66"/>
      <c r="VB55" s="66"/>
      <c r="VC55" s="66"/>
      <c r="VD55" s="66"/>
      <c r="VE55" s="66"/>
      <c r="VF55" s="66"/>
      <c r="VG55" s="66"/>
      <c r="VH55" s="66"/>
      <c r="VI55" s="66"/>
      <c r="VJ55" s="66"/>
      <c r="VK55" s="66"/>
      <c r="VL55" s="66"/>
      <c r="VM55" s="66"/>
      <c r="VN55" s="66"/>
      <c r="VO55" s="66"/>
      <c r="VP55" s="66"/>
      <c r="VQ55" s="66"/>
      <c r="VR55" s="66"/>
      <c r="VS55" s="66"/>
      <c r="VT55" s="66"/>
      <c r="VU55" s="66"/>
      <c r="VV55" s="66"/>
      <c r="VW55" s="66"/>
      <c r="VX55" s="66"/>
      <c r="VY55" s="66"/>
      <c r="VZ55" s="66"/>
      <c r="WA55" s="66"/>
      <c r="WB55" s="66"/>
      <c r="WC55" s="66"/>
      <c r="WD55" s="66"/>
      <c r="WE55" s="66"/>
      <c r="WF55" s="66"/>
      <c r="WG55" s="66"/>
      <c r="WH55" s="66"/>
      <c r="WI55" s="66"/>
      <c r="WJ55" s="66"/>
      <c r="WK55" s="66"/>
      <c r="WL55" s="66"/>
      <c r="WM55" s="66"/>
      <c r="WN55" s="66"/>
      <c r="WO55" s="66"/>
      <c r="WP55" s="66"/>
      <c r="WQ55" s="66"/>
      <c r="WR55" s="66"/>
      <c r="WS55" s="66"/>
      <c r="WT55" s="66"/>
      <c r="WU55" s="66"/>
      <c r="WV55" s="66"/>
      <c r="WW55" s="66"/>
      <c r="WX55" s="66"/>
      <c r="WY55" s="66"/>
      <c r="WZ55" s="66"/>
      <c r="XA55" s="66"/>
      <c r="XB55" s="66"/>
      <c r="XC55" s="66"/>
      <c r="XD55" s="66"/>
      <c r="XE55" s="66"/>
      <c r="XF55" s="66"/>
      <c r="XG55" s="66"/>
      <c r="XH55" s="66"/>
      <c r="XI55" s="66"/>
      <c r="XJ55" s="66"/>
      <c r="XK55" s="66"/>
      <c r="XL55" s="66"/>
      <c r="XM55" s="66"/>
      <c r="XN55" s="66"/>
      <c r="XO55" s="66"/>
      <c r="XP55" s="66"/>
      <c r="XQ55" s="66"/>
      <c r="XR55" s="66"/>
      <c r="XS55" s="66"/>
      <c r="XT55" s="66"/>
      <c r="XU55" s="66"/>
      <c r="XV55" s="66"/>
      <c r="XW55" s="66"/>
      <c r="XX55" s="66"/>
      <c r="XY55" s="66"/>
      <c r="XZ55" s="66"/>
      <c r="YA55" s="66"/>
      <c r="YB55" s="66"/>
      <c r="YC55" s="66"/>
      <c r="YD55" s="66"/>
      <c r="YE55" s="66"/>
      <c r="YF55" s="66"/>
      <c r="YG55" s="66"/>
      <c r="YH55" s="66"/>
      <c r="YI55" s="66"/>
      <c r="YJ55" s="66"/>
      <c r="YK55" s="66"/>
      <c r="YL55" s="66"/>
      <c r="YM55" s="66"/>
      <c r="YN55" s="66"/>
      <c r="YO55" s="66"/>
      <c r="YP55" s="66"/>
      <c r="YQ55" s="66"/>
      <c r="YR55" s="66"/>
      <c r="YS55" s="66"/>
      <c r="YT55" s="66"/>
      <c r="YU55" s="66"/>
      <c r="YV55" s="66"/>
      <c r="YW55" s="66"/>
      <c r="YX55" s="66"/>
      <c r="YY55" s="66"/>
      <c r="YZ55" s="66"/>
      <c r="ZA55" s="66"/>
      <c r="ZB55" s="66"/>
      <c r="ZC55" s="66"/>
      <c r="ZD55" s="66"/>
      <c r="ZE55" s="66"/>
      <c r="ZF55" s="66"/>
      <c r="ZG55" s="66"/>
      <c r="ZH55" s="66"/>
      <c r="ZI55" s="66"/>
      <c r="ZJ55" s="66"/>
      <c r="ZK55" s="66"/>
      <c r="ZL55" s="66"/>
      <c r="ZM55" s="66"/>
      <c r="ZN55" s="66"/>
      <c r="ZO55" s="66"/>
      <c r="ZP55" s="66"/>
      <c r="ZQ55" s="66"/>
      <c r="ZR55" s="66"/>
      <c r="ZS55" s="66"/>
      <c r="ZT55" s="66"/>
      <c r="ZU55" s="66"/>
      <c r="ZV55" s="66"/>
      <c r="ZW55" s="66"/>
      <c r="ZX55" s="66"/>
      <c r="ZY55" s="66"/>
      <c r="ZZ55" s="66"/>
      <c r="AAA55" s="66"/>
      <c r="AAB55" s="66"/>
      <c r="AAC55" s="66"/>
      <c r="AAD55" s="66"/>
      <c r="AAE55" s="66"/>
      <c r="AAF55" s="66"/>
      <c r="AAG55" s="66"/>
      <c r="AAH55" s="66"/>
      <c r="AAI55" s="66"/>
      <c r="AAJ55" s="66"/>
      <c r="AAK55" s="66"/>
      <c r="AAL55" s="66"/>
      <c r="AAM55" s="66"/>
      <c r="AAN55" s="66"/>
      <c r="AAO55" s="66"/>
      <c r="AAP55" s="66"/>
      <c r="AAQ55" s="66"/>
      <c r="AAR55" s="66"/>
      <c r="AAS55" s="66"/>
      <c r="AAT55" s="66"/>
      <c r="AAU55" s="66"/>
      <c r="AAV55" s="66"/>
      <c r="AAW55" s="66"/>
      <c r="AAX55" s="66"/>
      <c r="AAY55" s="66"/>
      <c r="AAZ55" s="66"/>
      <c r="ABA55" s="66"/>
      <c r="ABB55" s="66"/>
      <c r="ABC55" s="66"/>
      <c r="ABD55" s="66"/>
      <c r="ABE55" s="66"/>
      <c r="ABF55" s="66"/>
      <c r="ABG55" s="66"/>
      <c r="ABH55" s="66"/>
      <c r="ABI55" s="66"/>
      <c r="ABJ55" s="66"/>
      <c r="ABK55" s="66"/>
      <c r="ABL55" s="66"/>
      <c r="ABM55" s="66"/>
      <c r="ABN55" s="66"/>
      <c r="ABO55" s="66"/>
      <c r="ABP55" s="66"/>
      <c r="ABQ55" s="66"/>
      <c r="ABR55" s="66"/>
      <c r="ABS55" s="66"/>
      <c r="ABT55" s="66"/>
      <c r="ABU55" s="66"/>
      <c r="ABV55" s="66"/>
      <c r="ABW55" s="66"/>
      <c r="ABX55" s="66"/>
      <c r="ABY55" s="66"/>
      <c r="ABZ55" s="66"/>
      <c r="ACA55" s="66"/>
      <c r="ACB55" s="66"/>
      <c r="ACC55" s="66"/>
      <c r="ACD55" s="66"/>
      <c r="ACE55" s="66"/>
      <c r="ACF55" s="66"/>
      <c r="ACG55" s="66"/>
      <c r="ACH55" s="66"/>
      <c r="ACI55" s="66"/>
      <c r="ACJ55" s="66"/>
      <c r="ACK55" s="66"/>
      <c r="ACL55" s="66"/>
      <c r="ACM55" s="66"/>
      <c r="ACN55" s="66"/>
      <c r="ACO55" s="66"/>
      <c r="ACP55" s="66"/>
      <c r="ACQ55" s="66"/>
      <c r="ACR55" s="66"/>
      <c r="ACS55" s="66"/>
      <c r="ACT55" s="66"/>
      <c r="ACU55" s="66"/>
      <c r="ACV55" s="66"/>
      <c r="ACW55" s="66"/>
      <c r="ACX55" s="66"/>
      <c r="ACY55" s="66"/>
      <c r="ACZ55" s="66"/>
      <c r="ADA55" s="66"/>
      <c r="ADB55" s="66"/>
    </row>
    <row r="56" spans="1:782" s="96" customFormat="1" x14ac:dyDescent="0.15">
      <c r="A56" s="66"/>
      <c r="B56" s="66"/>
      <c r="C56" s="95"/>
      <c r="E56" s="97"/>
      <c r="F56" s="97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  <c r="IH56" s="66"/>
      <c r="II56" s="66"/>
      <c r="IJ56" s="66"/>
      <c r="IK56" s="66"/>
      <c r="IL56" s="66"/>
      <c r="IM56" s="66"/>
      <c r="IN56" s="66"/>
      <c r="IO56" s="66"/>
      <c r="IP56" s="66"/>
      <c r="IQ56" s="66"/>
      <c r="IR56" s="66"/>
      <c r="IS56" s="66"/>
      <c r="IT56" s="66"/>
      <c r="IU56" s="66"/>
      <c r="IV56" s="66"/>
      <c r="IW56" s="66"/>
      <c r="IX56" s="66"/>
      <c r="IY56" s="66"/>
      <c r="IZ56" s="66"/>
      <c r="JA56" s="66"/>
      <c r="JB56" s="66"/>
      <c r="JC56" s="66"/>
      <c r="JD56" s="66"/>
      <c r="JE56" s="66"/>
      <c r="JF56" s="66"/>
      <c r="JG56" s="66"/>
      <c r="JH56" s="66"/>
      <c r="JI56" s="66"/>
      <c r="JJ56" s="66"/>
      <c r="JK56" s="66"/>
      <c r="JL56" s="66"/>
      <c r="JM56" s="66"/>
      <c r="JN56" s="66"/>
      <c r="JO56" s="66"/>
      <c r="JP56" s="66"/>
      <c r="JQ56" s="66"/>
      <c r="JR56" s="66"/>
      <c r="JS56" s="66"/>
      <c r="JT56" s="66"/>
      <c r="JU56" s="66"/>
      <c r="JV56" s="66"/>
      <c r="JW56" s="66"/>
      <c r="JX56" s="66"/>
      <c r="JY56" s="66"/>
      <c r="JZ56" s="66"/>
      <c r="KA56" s="66"/>
      <c r="KB56" s="66"/>
      <c r="KC56" s="66"/>
      <c r="KD56" s="66"/>
      <c r="KE56" s="66"/>
      <c r="KF56" s="66"/>
      <c r="KG56" s="66"/>
      <c r="KH56" s="66"/>
      <c r="KI56" s="66"/>
      <c r="KJ56" s="66"/>
      <c r="KK56" s="66"/>
      <c r="KL56" s="66"/>
      <c r="KM56" s="66"/>
      <c r="KN56" s="66"/>
      <c r="KO56" s="66"/>
      <c r="KP56" s="66"/>
      <c r="KQ56" s="66"/>
      <c r="KR56" s="66"/>
      <c r="KS56" s="66"/>
      <c r="KT56" s="66"/>
      <c r="KU56" s="66"/>
      <c r="KV56" s="66"/>
      <c r="KW56" s="66"/>
      <c r="KX56" s="66"/>
      <c r="KY56" s="66"/>
      <c r="KZ56" s="66"/>
      <c r="LA56" s="66"/>
      <c r="LB56" s="66"/>
      <c r="LC56" s="66"/>
      <c r="LD56" s="66"/>
      <c r="LE56" s="66"/>
      <c r="LF56" s="66"/>
      <c r="LG56" s="66"/>
      <c r="LH56" s="66"/>
      <c r="LI56" s="66"/>
      <c r="LJ56" s="66"/>
      <c r="LK56" s="66"/>
      <c r="LL56" s="66"/>
      <c r="LM56" s="66"/>
      <c r="LN56" s="66"/>
      <c r="LO56" s="66"/>
      <c r="LP56" s="66"/>
      <c r="LQ56" s="66"/>
      <c r="LR56" s="66"/>
      <c r="LS56" s="66"/>
      <c r="LT56" s="66"/>
      <c r="LU56" s="66"/>
      <c r="LV56" s="66"/>
      <c r="LW56" s="66"/>
      <c r="LX56" s="66"/>
      <c r="LY56" s="66"/>
      <c r="LZ56" s="66"/>
      <c r="MA56" s="66"/>
      <c r="MB56" s="66"/>
      <c r="MC56" s="66"/>
      <c r="MD56" s="66"/>
      <c r="ME56" s="66"/>
      <c r="MF56" s="66"/>
      <c r="MG56" s="66"/>
      <c r="MH56" s="66"/>
      <c r="MI56" s="66"/>
      <c r="MJ56" s="66"/>
      <c r="MK56" s="66"/>
      <c r="ML56" s="66"/>
      <c r="MM56" s="66"/>
      <c r="MN56" s="66"/>
      <c r="MO56" s="66"/>
      <c r="MP56" s="66"/>
      <c r="MQ56" s="66"/>
      <c r="MR56" s="66"/>
      <c r="MS56" s="66"/>
      <c r="MT56" s="66"/>
      <c r="MU56" s="66"/>
      <c r="MV56" s="66"/>
      <c r="MW56" s="66"/>
      <c r="MX56" s="66"/>
      <c r="MY56" s="66"/>
      <c r="MZ56" s="66"/>
      <c r="NA56" s="66"/>
      <c r="NB56" s="66"/>
      <c r="NC56" s="66"/>
      <c r="ND56" s="66"/>
      <c r="NE56" s="66"/>
      <c r="NF56" s="66"/>
      <c r="NG56" s="66"/>
      <c r="NH56" s="66"/>
      <c r="NI56" s="66"/>
      <c r="NJ56" s="66"/>
      <c r="NK56" s="66"/>
      <c r="NL56" s="66"/>
      <c r="NM56" s="66"/>
      <c r="NN56" s="66"/>
      <c r="NO56" s="66"/>
      <c r="NP56" s="66"/>
      <c r="NQ56" s="66"/>
      <c r="NR56" s="66"/>
      <c r="NS56" s="66"/>
      <c r="NT56" s="66"/>
      <c r="NU56" s="66"/>
      <c r="NV56" s="66"/>
      <c r="NW56" s="66"/>
      <c r="NX56" s="66"/>
      <c r="NY56" s="66"/>
      <c r="NZ56" s="66"/>
      <c r="OA56" s="66"/>
      <c r="OB56" s="66"/>
      <c r="OC56" s="66"/>
      <c r="OD56" s="66"/>
      <c r="OE56" s="66"/>
      <c r="OF56" s="66"/>
      <c r="OG56" s="66"/>
      <c r="OH56" s="66"/>
      <c r="OI56" s="66"/>
      <c r="OJ56" s="66"/>
      <c r="OK56" s="66"/>
      <c r="OL56" s="66"/>
      <c r="OM56" s="66"/>
      <c r="ON56" s="66"/>
      <c r="OO56" s="66"/>
      <c r="OP56" s="66"/>
      <c r="OQ56" s="66"/>
      <c r="OR56" s="66"/>
      <c r="OS56" s="66"/>
      <c r="OT56" s="66"/>
      <c r="OU56" s="66"/>
      <c r="OV56" s="66"/>
      <c r="OW56" s="66"/>
      <c r="OX56" s="66"/>
      <c r="OY56" s="66"/>
      <c r="OZ56" s="66"/>
      <c r="PA56" s="66"/>
      <c r="PB56" s="66"/>
      <c r="PC56" s="66"/>
      <c r="PD56" s="66"/>
      <c r="PE56" s="66"/>
      <c r="PF56" s="66"/>
      <c r="PG56" s="66"/>
      <c r="PH56" s="66"/>
      <c r="PI56" s="66"/>
      <c r="PJ56" s="66"/>
      <c r="PK56" s="66"/>
      <c r="PL56" s="66"/>
      <c r="PM56" s="66"/>
      <c r="PN56" s="66"/>
      <c r="PO56" s="66"/>
      <c r="PP56" s="66"/>
      <c r="PQ56" s="66"/>
      <c r="PR56" s="66"/>
      <c r="PS56" s="66"/>
      <c r="PT56" s="66"/>
      <c r="PU56" s="66"/>
      <c r="PV56" s="66"/>
      <c r="PW56" s="66"/>
      <c r="PX56" s="66"/>
      <c r="PY56" s="66"/>
      <c r="PZ56" s="66"/>
      <c r="QA56" s="66"/>
      <c r="QB56" s="66"/>
      <c r="QC56" s="66"/>
      <c r="QD56" s="66"/>
      <c r="QE56" s="66"/>
      <c r="QF56" s="66"/>
      <c r="QG56" s="66"/>
      <c r="QH56" s="66"/>
      <c r="QI56" s="66"/>
      <c r="QJ56" s="66"/>
      <c r="QK56" s="66"/>
      <c r="QL56" s="66"/>
      <c r="QM56" s="66"/>
      <c r="QN56" s="66"/>
      <c r="QO56" s="66"/>
      <c r="QP56" s="66"/>
      <c r="QQ56" s="66"/>
      <c r="QR56" s="66"/>
      <c r="QS56" s="66"/>
      <c r="QT56" s="66"/>
      <c r="QU56" s="66"/>
      <c r="QV56" s="66"/>
      <c r="QW56" s="66"/>
      <c r="QX56" s="66"/>
      <c r="QY56" s="66"/>
      <c r="QZ56" s="66"/>
      <c r="RA56" s="66"/>
      <c r="RB56" s="66"/>
      <c r="RC56" s="66"/>
      <c r="RD56" s="66"/>
      <c r="RE56" s="66"/>
      <c r="RF56" s="66"/>
      <c r="RG56" s="66"/>
      <c r="RH56" s="66"/>
      <c r="RI56" s="66"/>
      <c r="RJ56" s="66"/>
      <c r="RK56" s="66"/>
      <c r="RL56" s="66"/>
      <c r="RM56" s="66"/>
      <c r="RN56" s="66"/>
      <c r="RO56" s="66"/>
      <c r="RP56" s="66"/>
      <c r="RQ56" s="66"/>
      <c r="RR56" s="66"/>
      <c r="RS56" s="66"/>
      <c r="RT56" s="66"/>
      <c r="RU56" s="66"/>
      <c r="RV56" s="66"/>
      <c r="RW56" s="66"/>
      <c r="RX56" s="66"/>
      <c r="RY56" s="66"/>
      <c r="RZ56" s="66"/>
      <c r="SA56" s="66"/>
      <c r="SB56" s="66"/>
      <c r="SC56" s="66"/>
      <c r="SD56" s="66"/>
      <c r="SE56" s="66"/>
      <c r="SF56" s="66"/>
      <c r="SG56" s="66"/>
      <c r="SH56" s="66"/>
      <c r="SI56" s="66"/>
      <c r="SJ56" s="66"/>
      <c r="SK56" s="66"/>
      <c r="SL56" s="66"/>
      <c r="SM56" s="66"/>
      <c r="SN56" s="66"/>
      <c r="SO56" s="66"/>
      <c r="SP56" s="66"/>
      <c r="SQ56" s="66"/>
      <c r="SR56" s="66"/>
      <c r="SS56" s="66"/>
      <c r="ST56" s="66"/>
      <c r="SU56" s="66"/>
      <c r="SV56" s="66"/>
      <c r="SW56" s="66"/>
      <c r="SX56" s="66"/>
      <c r="SY56" s="66"/>
      <c r="SZ56" s="66"/>
      <c r="TA56" s="66"/>
      <c r="TB56" s="66"/>
      <c r="TC56" s="66"/>
      <c r="TD56" s="66"/>
      <c r="TE56" s="66"/>
      <c r="TF56" s="66"/>
      <c r="TG56" s="66"/>
      <c r="TH56" s="66"/>
      <c r="TI56" s="66"/>
      <c r="TJ56" s="66"/>
      <c r="TK56" s="66"/>
      <c r="TL56" s="66"/>
      <c r="TM56" s="66"/>
      <c r="TN56" s="66"/>
      <c r="TO56" s="66"/>
      <c r="TP56" s="66"/>
      <c r="TQ56" s="66"/>
      <c r="TR56" s="66"/>
      <c r="TS56" s="66"/>
      <c r="TT56" s="66"/>
      <c r="TU56" s="66"/>
      <c r="TV56" s="66"/>
      <c r="TW56" s="66"/>
      <c r="TX56" s="66"/>
      <c r="TY56" s="66"/>
      <c r="TZ56" s="66"/>
      <c r="UA56" s="66"/>
      <c r="UB56" s="66"/>
      <c r="UC56" s="66"/>
      <c r="UD56" s="66"/>
      <c r="UE56" s="66"/>
      <c r="UF56" s="66"/>
      <c r="UG56" s="66"/>
      <c r="UH56" s="66"/>
      <c r="UI56" s="66"/>
      <c r="UJ56" s="66"/>
      <c r="UK56" s="66"/>
      <c r="UL56" s="66"/>
      <c r="UM56" s="66"/>
      <c r="UN56" s="66"/>
      <c r="UO56" s="66"/>
      <c r="UP56" s="66"/>
      <c r="UQ56" s="66"/>
      <c r="UR56" s="66"/>
      <c r="US56" s="66"/>
      <c r="UT56" s="66"/>
      <c r="UU56" s="66"/>
      <c r="UV56" s="66"/>
      <c r="UW56" s="66"/>
      <c r="UX56" s="66"/>
      <c r="UY56" s="66"/>
      <c r="UZ56" s="66"/>
      <c r="VA56" s="66"/>
      <c r="VB56" s="66"/>
      <c r="VC56" s="66"/>
      <c r="VD56" s="66"/>
      <c r="VE56" s="66"/>
      <c r="VF56" s="66"/>
      <c r="VG56" s="66"/>
      <c r="VH56" s="66"/>
      <c r="VI56" s="66"/>
      <c r="VJ56" s="66"/>
      <c r="VK56" s="66"/>
      <c r="VL56" s="66"/>
      <c r="VM56" s="66"/>
      <c r="VN56" s="66"/>
      <c r="VO56" s="66"/>
      <c r="VP56" s="66"/>
      <c r="VQ56" s="66"/>
      <c r="VR56" s="66"/>
      <c r="VS56" s="66"/>
      <c r="VT56" s="66"/>
      <c r="VU56" s="66"/>
      <c r="VV56" s="66"/>
      <c r="VW56" s="66"/>
      <c r="VX56" s="66"/>
      <c r="VY56" s="66"/>
      <c r="VZ56" s="66"/>
      <c r="WA56" s="66"/>
      <c r="WB56" s="66"/>
      <c r="WC56" s="66"/>
      <c r="WD56" s="66"/>
      <c r="WE56" s="66"/>
      <c r="WF56" s="66"/>
      <c r="WG56" s="66"/>
      <c r="WH56" s="66"/>
      <c r="WI56" s="66"/>
      <c r="WJ56" s="66"/>
      <c r="WK56" s="66"/>
      <c r="WL56" s="66"/>
      <c r="WM56" s="66"/>
      <c r="WN56" s="66"/>
      <c r="WO56" s="66"/>
      <c r="WP56" s="66"/>
      <c r="WQ56" s="66"/>
      <c r="WR56" s="66"/>
      <c r="WS56" s="66"/>
      <c r="WT56" s="66"/>
      <c r="WU56" s="66"/>
      <c r="WV56" s="66"/>
      <c r="WW56" s="66"/>
      <c r="WX56" s="66"/>
      <c r="WY56" s="66"/>
      <c r="WZ56" s="66"/>
      <c r="XA56" s="66"/>
      <c r="XB56" s="66"/>
      <c r="XC56" s="66"/>
      <c r="XD56" s="66"/>
      <c r="XE56" s="66"/>
      <c r="XF56" s="66"/>
      <c r="XG56" s="66"/>
      <c r="XH56" s="66"/>
      <c r="XI56" s="66"/>
      <c r="XJ56" s="66"/>
      <c r="XK56" s="66"/>
      <c r="XL56" s="66"/>
      <c r="XM56" s="66"/>
      <c r="XN56" s="66"/>
      <c r="XO56" s="66"/>
      <c r="XP56" s="66"/>
      <c r="XQ56" s="66"/>
      <c r="XR56" s="66"/>
      <c r="XS56" s="66"/>
      <c r="XT56" s="66"/>
      <c r="XU56" s="66"/>
      <c r="XV56" s="66"/>
      <c r="XW56" s="66"/>
      <c r="XX56" s="66"/>
      <c r="XY56" s="66"/>
      <c r="XZ56" s="66"/>
      <c r="YA56" s="66"/>
      <c r="YB56" s="66"/>
      <c r="YC56" s="66"/>
      <c r="YD56" s="66"/>
      <c r="YE56" s="66"/>
      <c r="YF56" s="66"/>
      <c r="YG56" s="66"/>
      <c r="YH56" s="66"/>
      <c r="YI56" s="66"/>
      <c r="YJ56" s="66"/>
      <c r="YK56" s="66"/>
      <c r="YL56" s="66"/>
      <c r="YM56" s="66"/>
      <c r="YN56" s="66"/>
      <c r="YO56" s="66"/>
      <c r="YP56" s="66"/>
      <c r="YQ56" s="66"/>
      <c r="YR56" s="66"/>
      <c r="YS56" s="66"/>
      <c r="YT56" s="66"/>
      <c r="YU56" s="66"/>
      <c r="YV56" s="66"/>
      <c r="YW56" s="66"/>
      <c r="YX56" s="66"/>
      <c r="YY56" s="66"/>
      <c r="YZ56" s="66"/>
      <c r="ZA56" s="66"/>
      <c r="ZB56" s="66"/>
      <c r="ZC56" s="66"/>
      <c r="ZD56" s="66"/>
      <c r="ZE56" s="66"/>
      <c r="ZF56" s="66"/>
      <c r="ZG56" s="66"/>
      <c r="ZH56" s="66"/>
      <c r="ZI56" s="66"/>
      <c r="ZJ56" s="66"/>
      <c r="ZK56" s="66"/>
      <c r="ZL56" s="66"/>
      <c r="ZM56" s="66"/>
      <c r="ZN56" s="66"/>
      <c r="ZO56" s="66"/>
      <c r="ZP56" s="66"/>
      <c r="ZQ56" s="66"/>
      <c r="ZR56" s="66"/>
      <c r="ZS56" s="66"/>
      <c r="ZT56" s="66"/>
      <c r="ZU56" s="66"/>
      <c r="ZV56" s="66"/>
      <c r="ZW56" s="66"/>
      <c r="ZX56" s="66"/>
      <c r="ZY56" s="66"/>
      <c r="ZZ56" s="66"/>
      <c r="AAA56" s="66"/>
      <c r="AAB56" s="66"/>
      <c r="AAC56" s="66"/>
      <c r="AAD56" s="66"/>
      <c r="AAE56" s="66"/>
      <c r="AAF56" s="66"/>
      <c r="AAG56" s="66"/>
      <c r="AAH56" s="66"/>
      <c r="AAI56" s="66"/>
      <c r="AAJ56" s="66"/>
      <c r="AAK56" s="66"/>
      <c r="AAL56" s="66"/>
      <c r="AAM56" s="66"/>
      <c r="AAN56" s="66"/>
      <c r="AAO56" s="66"/>
      <c r="AAP56" s="66"/>
      <c r="AAQ56" s="66"/>
      <c r="AAR56" s="66"/>
      <c r="AAS56" s="66"/>
      <c r="AAT56" s="66"/>
      <c r="AAU56" s="66"/>
      <c r="AAV56" s="66"/>
      <c r="AAW56" s="66"/>
      <c r="AAX56" s="66"/>
      <c r="AAY56" s="66"/>
      <c r="AAZ56" s="66"/>
      <c r="ABA56" s="66"/>
      <c r="ABB56" s="66"/>
      <c r="ABC56" s="66"/>
      <c r="ABD56" s="66"/>
      <c r="ABE56" s="66"/>
      <c r="ABF56" s="66"/>
      <c r="ABG56" s="66"/>
      <c r="ABH56" s="66"/>
      <c r="ABI56" s="66"/>
      <c r="ABJ56" s="66"/>
      <c r="ABK56" s="66"/>
      <c r="ABL56" s="66"/>
      <c r="ABM56" s="66"/>
      <c r="ABN56" s="66"/>
      <c r="ABO56" s="66"/>
      <c r="ABP56" s="66"/>
      <c r="ABQ56" s="66"/>
      <c r="ABR56" s="66"/>
      <c r="ABS56" s="66"/>
      <c r="ABT56" s="66"/>
      <c r="ABU56" s="66"/>
      <c r="ABV56" s="66"/>
      <c r="ABW56" s="66"/>
      <c r="ABX56" s="66"/>
      <c r="ABY56" s="66"/>
      <c r="ABZ56" s="66"/>
      <c r="ACA56" s="66"/>
      <c r="ACB56" s="66"/>
      <c r="ACC56" s="66"/>
      <c r="ACD56" s="66"/>
      <c r="ACE56" s="66"/>
      <c r="ACF56" s="66"/>
      <c r="ACG56" s="66"/>
      <c r="ACH56" s="66"/>
      <c r="ACI56" s="66"/>
      <c r="ACJ56" s="66"/>
      <c r="ACK56" s="66"/>
      <c r="ACL56" s="66"/>
      <c r="ACM56" s="66"/>
      <c r="ACN56" s="66"/>
      <c r="ACO56" s="66"/>
      <c r="ACP56" s="66"/>
      <c r="ACQ56" s="66"/>
      <c r="ACR56" s="66"/>
      <c r="ACS56" s="66"/>
      <c r="ACT56" s="66"/>
      <c r="ACU56" s="66"/>
      <c r="ACV56" s="66"/>
      <c r="ACW56" s="66"/>
      <c r="ACX56" s="66"/>
      <c r="ACY56" s="66"/>
      <c r="ACZ56" s="66"/>
      <c r="ADA56" s="66"/>
      <c r="ADB56" s="66"/>
    </row>
    <row r="57" spans="1:782" s="96" customFormat="1" x14ac:dyDescent="0.15">
      <c r="A57" s="66"/>
      <c r="B57" s="66"/>
      <c r="C57" s="95"/>
      <c r="E57" s="97"/>
      <c r="F57" s="97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6"/>
      <c r="IP57" s="66"/>
      <c r="IQ57" s="66"/>
      <c r="IR57" s="66"/>
      <c r="IS57" s="66"/>
      <c r="IT57" s="66"/>
      <c r="IU57" s="66"/>
      <c r="IV57" s="66"/>
      <c r="IW57" s="66"/>
      <c r="IX57" s="66"/>
      <c r="IY57" s="66"/>
      <c r="IZ57" s="66"/>
      <c r="JA57" s="66"/>
      <c r="JB57" s="66"/>
      <c r="JC57" s="66"/>
      <c r="JD57" s="66"/>
      <c r="JE57" s="66"/>
      <c r="JF57" s="66"/>
      <c r="JG57" s="66"/>
      <c r="JH57" s="66"/>
      <c r="JI57" s="66"/>
      <c r="JJ57" s="66"/>
      <c r="JK57" s="66"/>
      <c r="JL57" s="66"/>
      <c r="JM57" s="66"/>
      <c r="JN57" s="66"/>
      <c r="JO57" s="66"/>
      <c r="JP57" s="66"/>
      <c r="JQ57" s="66"/>
      <c r="JR57" s="66"/>
      <c r="JS57" s="66"/>
      <c r="JT57" s="66"/>
      <c r="JU57" s="66"/>
      <c r="JV57" s="66"/>
      <c r="JW57" s="66"/>
      <c r="JX57" s="66"/>
      <c r="JY57" s="66"/>
      <c r="JZ57" s="66"/>
      <c r="KA57" s="66"/>
      <c r="KB57" s="66"/>
      <c r="KC57" s="66"/>
      <c r="KD57" s="66"/>
      <c r="KE57" s="66"/>
      <c r="KF57" s="66"/>
      <c r="KG57" s="66"/>
      <c r="KH57" s="66"/>
      <c r="KI57" s="66"/>
      <c r="KJ57" s="66"/>
      <c r="KK57" s="66"/>
      <c r="KL57" s="66"/>
      <c r="KM57" s="66"/>
      <c r="KN57" s="66"/>
      <c r="KO57" s="66"/>
      <c r="KP57" s="66"/>
      <c r="KQ57" s="66"/>
      <c r="KR57" s="66"/>
      <c r="KS57" s="66"/>
      <c r="KT57" s="66"/>
      <c r="KU57" s="66"/>
      <c r="KV57" s="66"/>
      <c r="KW57" s="66"/>
      <c r="KX57" s="66"/>
      <c r="KY57" s="66"/>
      <c r="KZ57" s="66"/>
      <c r="LA57" s="66"/>
      <c r="LB57" s="66"/>
      <c r="LC57" s="66"/>
      <c r="LD57" s="66"/>
      <c r="LE57" s="66"/>
      <c r="LF57" s="66"/>
      <c r="LG57" s="66"/>
      <c r="LH57" s="66"/>
      <c r="LI57" s="66"/>
      <c r="LJ57" s="66"/>
      <c r="LK57" s="66"/>
      <c r="LL57" s="66"/>
      <c r="LM57" s="66"/>
      <c r="LN57" s="66"/>
      <c r="LO57" s="66"/>
      <c r="LP57" s="66"/>
      <c r="LQ57" s="66"/>
      <c r="LR57" s="66"/>
      <c r="LS57" s="66"/>
      <c r="LT57" s="66"/>
      <c r="LU57" s="66"/>
      <c r="LV57" s="66"/>
      <c r="LW57" s="66"/>
      <c r="LX57" s="66"/>
      <c r="LY57" s="66"/>
      <c r="LZ57" s="66"/>
      <c r="MA57" s="66"/>
      <c r="MB57" s="66"/>
      <c r="MC57" s="66"/>
      <c r="MD57" s="66"/>
      <c r="ME57" s="66"/>
      <c r="MF57" s="66"/>
      <c r="MG57" s="66"/>
      <c r="MH57" s="66"/>
      <c r="MI57" s="66"/>
      <c r="MJ57" s="66"/>
      <c r="MK57" s="66"/>
      <c r="ML57" s="66"/>
      <c r="MM57" s="66"/>
      <c r="MN57" s="66"/>
      <c r="MO57" s="66"/>
      <c r="MP57" s="66"/>
      <c r="MQ57" s="66"/>
      <c r="MR57" s="66"/>
      <c r="MS57" s="66"/>
      <c r="MT57" s="66"/>
      <c r="MU57" s="66"/>
      <c r="MV57" s="66"/>
      <c r="MW57" s="66"/>
      <c r="MX57" s="66"/>
      <c r="MY57" s="66"/>
      <c r="MZ57" s="66"/>
      <c r="NA57" s="66"/>
      <c r="NB57" s="66"/>
      <c r="NC57" s="66"/>
      <c r="ND57" s="66"/>
      <c r="NE57" s="66"/>
      <c r="NF57" s="66"/>
      <c r="NG57" s="66"/>
      <c r="NH57" s="66"/>
      <c r="NI57" s="66"/>
      <c r="NJ57" s="66"/>
      <c r="NK57" s="66"/>
      <c r="NL57" s="66"/>
      <c r="NM57" s="66"/>
      <c r="NN57" s="66"/>
      <c r="NO57" s="66"/>
      <c r="NP57" s="66"/>
      <c r="NQ57" s="66"/>
      <c r="NR57" s="66"/>
      <c r="NS57" s="66"/>
      <c r="NT57" s="66"/>
      <c r="NU57" s="66"/>
      <c r="NV57" s="66"/>
      <c r="NW57" s="66"/>
      <c r="NX57" s="66"/>
      <c r="NY57" s="66"/>
      <c r="NZ57" s="66"/>
      <c r="OA57" s="66"/>
      <c r="OB57" s="66"/>
      <c r="OC57" s="66"/>
      <c r="OD57" s="66"/>
      <c r="OE57" s="66"/>
      <c r="OF57" s="66"/>
      <c r="OG57" s="66"/>
      <c r="OH57" s="66"/>
      <c r="OI57" s="66"/>
      <c r="OJ57" s="66"/>
      <c r="OK57" s="66"/>
      <c r="OL57" s="66"/>
      <c r="OM57" s="66"/>
      <c r="ON57" s="66"/>
      <c r="OO57" s="66"/>
      <c r="OP57" s="66"/>
      <c r="OQ57" s="66"/>
      <c r="OR57" s="66"/>
      <c r="OS57" s="66"/>
      <c r="OT57" s="66"/>
      <c r="OU57" s="66"/>
      <c r="OV57" s="66"/>
      <c r="OW57" s="66"/>
      <c r="OX57" s="66"/>
      <c r="OY57" s="66"/>
      <c r="OZ57" s="66"/>
      <c r="PA57" s="66"/>
      <c r="PB57" s="66"/>
      <c r="PC57" s="66"/>
      <c r="PD57" s="66"/>
      <c r="PE57" s="66"/>
      <c r="PF57" s="66"/>
      <c r="PG57" s="66"/>
      <c r="PH57" s="66"/>
      <c r="PI57" s="66"/>
      <c r="PJ57" s="66"/>
      <c r="PK57" s="66"/>
      <c r="PL57" s="66"/>
      <c r="PM57" s="66"/>
      <c r="PN57" s="66"/>
      <c r="PO57" s="66"/>
      <c r="PP57" s="66"/>
      <c r="PQ57" s="66"/>
      <c r="PR57" s="66"/>
      <c r="PS57" s="66"/>
      <c r="PT57" s="66"/>
      <c r="PU57" s="66"/>
      <c r="PV57" s="66"/>
      <c r="PW57" s="66"/>
      <c r="PX57" s="66"/>
      <c r="PY57" s="66"/>
      <c r="PZ57" s="66"/>
      <c r="QA57" s="66"/>
      <c r="QB57" s="66"/>
      <c r="QC57" s="66"/>
      <c r="QD57" s="66"/>
      <c r="QE57" s="66"/>
      <c r="QF57" s="66"/>
      <c r="QG57" s="66"/>
      <c r="QH57" s="66"/>
      <c r="QI57" s="66"/>
      <c r="QJ57" s="66"/>
      <c r="QK57" s="66"/>
      <c r="QL57" s="66"/>
      <c r="QM57" s="66"/>
      <c r="QN57" s="66"/>
      <c r="QO57" s="66"/>
      <c r="QP57" s="66"/>
      <c r="QQ57" s="66"/>
      <c r="QR57" s="66"/>
      <c r="QS57" s="66"/>
      <c r="QT57" s="66"/>
      <c r="QU57" s="66"/>
      <c r="QV57" s="66"/>
      <c r="QW57" s="66"/>
      <c r="QX57" s="66"/>
      <c r="QY57" s="66"/>
      <c r="QZ57" s="66"/>
      <c r="RA57" s="66"/>
      <c r="RB57" s="66"/>
      <c r="RC57" s="66"/>
      <c r="RD57" s="66"/>
      <c r="RE57" s="66"/>
      <c r="RF57" s="66"/>
      <c r="RG57" s="66"/>
      <c r="RH57" s="66"/>
      <c r="RI57" s="66"/>
      <c r="RJ57" s="66"/>
      <c r="RK57" s="66"/>
      <c r="RL57" s="66"/>
      <c r="RM57" s="66"/>
      <c r="RN57" s="66"/>
      <c r="RO57" s="66"/>
      <c r="RP57" s="66"/>
      <c r="RQ57" s="66"/>
      <c r="RR57" s="66"/>
      <c r="RS57" s="66"/>
      <c r="RT57" s="66"/>
      <c r="RU57" s="66"/>
      <c r="RV57" s="66"/>
      <c r="RW57" s="66"/>
      <c r="RX57" s="66"/>
      <c r="RY57" s="66"/>
      <c r="RZ57" s="66"/>
      <c r="SA57" s="66"/>
      <c r="SB57" s="66"/>
      <c r="SC57" s="66"/>
      <c r="SD57" s="66"/>
      <c r="SE57" s="66"/>
      <c r="SF57" s="66"/>
      <c r="SG57" s="66"/>
      <c r="SH57" s="66"/>
      <c r="SI57" s="66"/>
      <c r="SJ57" s="66"/>
      <c r="SK57" s="66"/>
      <c r="SL57" s="66"/>
      <c r="SM57" s="66"/>
      <c r="SN57" s="66"/>
      <c r="SO57" s="66"/>
      <c r="SP57" s="66"/>
      <c r="SQ57" s="66"/>
      <c r="SR57" s="66"/>
      <c r="SS57" s="66"/>
      <c r="ST57" s="66"/>
      <c r="SU57" s="66"/>
      <c r="SV57" s="66"/>
      <c r="SW57" s="66"/>
      <c r="SX57" s="66"/>
      <c r="SY57" s="66"/>
      <c r="SZ57" s="66"/>
      <c r="TA57" s="66"/>
      <c r="TB57" s="66"/>
      <c r="TC57" s="66"/>
      <c r="TD57" s="66"/>
      <c r="TE57" s="66"/>
      <c r="TF57" s="66"/>
      <c r="TG57" s="66"/>
      <c r="TH57" s="66"/>
      <c r="TI57" s="66"/>
      <c r="TJ57" s="66"/>
      <c r="TK57" s="66"/>
      <c r="TL57" s="66"/>
      <c r="TM57" s="66"/>
      <c r="TN57" s="66"/>
      <c r="TO57" s="66"/>
      <c r="TP57" s="66"/>
      <c r="TQ57" s="66"/>
      <c r="TR57" s="66"/>
      <c r="TS57" s="66"/>
      <c r="TT57" s="66"/>
      <c r="TU57" s="66"/>
      <c r="TV57" s="66"/>
      <c r="TW57" s="66"/>
      <c r="TX57" s="66"/>
      <c r="TY57" s="66"/>
      <c r="TZ57" s="66"/>
      <c r="UA57" s="66"/>
      <c r="UB57" s="66"/>
      <c r="UC57" s="66"/>
      <c r="UD57" s="66"/>
      <c r="UE57" s="66"/>
      <c r="UF57" s="66"/>
      <c r="UG57" s="66"/>
      <c r="UH57" s="66"/>
      <c r="UI57" s="66"/>
      <c r="UJ57" s="66"/>
      <c r="UK57" s="66"/>
      <c r="UL57" s="66"/>
      <c r="UM57" s="66"/>
      <c r="UN57" s="66"/>
      <c r="UO57" s="66"/>
      <c r="UP57" s="66"/>
      <c r="UQ57" s="66"/>
      <c r="UR57" s="66"/>
      <c r="US57" s="66"/>
      <c r="UT57" s="66"/>
      <c r="UU57" s="66"/>
      <c r="UV57" s="66"/>
      <c r="UW57" s="66"/>
      <c r="UX57" s="66"/>
      <c r="UY57" s="66"/>
      <c r="UZ57" s="66"/>
      <c r="VA57" s="66"/>
      <c r="VB57" s="66"/>
      <c r="VC57" s="66"/>
      <c r="VD57" s="66"/>
      <c r="VE57" s="66"/>
      <c r="VF57" s="66"/>
      <c r="VG57" s="66"/>
      <c r="VH57" s="66"/>
      <c r="VI57" s="66"/>
      <c r="VJ57" s="66"/>
      <c r="VK57" s="66"/>
      <c r="VL57" s="66"/>
      <c r="VM57" s="66"/>
      <c r="VN57" s="66"/>
      <c r="VO57" s="66"/>
      <c r="VP57" s="66"/>
      <c r="VQ57" s="66"/>
      <c r="VR57" s="66"/>
      <c r="VS57" s="66"/>
      <c r="VT57" s="66"/>
      <c r="VU57" s="66"/>
      <c r="VV57" s="66"/>
      <c r="VW57" s="66"/>
      <c r="VX57" s="66"/>
      <c r="VY57" s="66"/>
      <c r="VZ57" s="66"/>
      <c r="WA57" s="66"/>
      <c r="WB57" s="66"/>
      <c r="WC57" s="66"/>
      <c r="WD57" s="66"/>
      <c r="WE57" s="66"/>
      <c r="WF57" s="66"/>
      <c r="WG57" s="66"/>
      <c r="WH57" s="66"/>
      <c r="WI57" s="66"/>
      <c r="WJ57" s="66"/>
      <c r="WK57" s="66"/>
      <c r="WL57" s="66"/>
      <c r="WM57" s="66"/>
      <c r="WN57" s="66"/>
      <c r="WO57" s="66"/>
      <c r="WP57" s="66"/>
      <c r="WQ57" s="66"/>
      <c r="WR57" s="66"/>
      <c r="WS57" s="66"/>
      <c r="WT57" s="66"/>
      <c r="WU57" s="66"/>
      <c r="WV57" s="66"/>
      <c r="WW57" s="66"/>
      <c r="WX57" s="66"/>
      <c r="WY57" s="66"/>
      <c r="WZ57" s="66"/>
      <c r="XA57" s="66"/>
      <c r="XB57" s="66"/>
      <c r="XC57" s="66"/>
      <c r="XD57" s="66"/>
      <c r="XE57" s="66"/>
      <c r="XF57" s="66"/>
      <c r="XG57" s="66"/>
      <c r="XH57" s="66"/>
      <c r="XI57" s="66"/>
      <c r="XJ57" s="66"/>
      <c r="XK57" s="66"/>
      <c r="XL57" s="66"/>
      <c r="XM57" s="66"/>
      <c r="XN57" s="66"/>
      <c r="XO57" s="66"/>
      <c r="XP57" s="66"/>
      <c r="XQ57" s="66"/>
      <c r="XR57" s="66"/>
      <c r="XS57" s="66"/>
      <c r="XT57" s="66"/>
      <c r="XU57" s="66"/>
      <c r="XV57" s="66"/>
      <c r="XW57" s="66"/>
      <c r="XX57" s="66"/>
      <c r="XY57" s="66"/>
      <c r="XZ57" s="66"/>
      <c r="YA57" s="66"/>
      <c r="YB57" s="66"/>
      <c r="YC57" s="66"/>
      <c r="YD57" s="66"/>
      <c r="YE57" s="66"/>
      <c r="YF57" s="66"/>
      <c r="YG57" s="66"/>
      <c r="YH57" s="66"/>
      <c r="YI57" s="66"/>
      <c r="YJ57" s="66"/>
      <c r="YK57" s="66"/>
      <c r="YL57" s="66"/>
      <c r="YM57" s="66"/>
      <c r="YN57" s="66"/>
      <c r="YO57" s="66"/>
      <c r="YP57" s="66"/>
      <c r="YQ57" s="66"/>
      <c r="YR57" s="66"/>
      <c r="YS57" s="66"/>
      <c r="YT57" s="66"/>
      <c r="YU57" s="66"/>
      <c r="YV57" s="66"/>
      <c r="YW57" s="66"/>
      <c r="YX57" s="66"/>
      <c r="YY57" s="66"/>
      <c r="YZ57" s="66"/>
      <c r="ZA57" s="66"/>
      <c r="ZB57" s="66"/>
      <c r="ZC57" s="66"/>
      <c r="ZD57" s="66"/>
      <c r="ZE57" s="66"/>
      <c r="ZF57" s="66"/>
      <c r="ZG57" s="66"/>
      <c r="ZH57" s="66"/>
      <c r="ZI57" s="66"/>
      <c r="ZJ57" s="66"/>
      <c r="ZK57" s="66"/>
      <c r="ZL57" s="66"/>
      <c r="ZM57" s="66"/>
      <c r="ZN57" s="66"/>
      <c r="ZO57" s="66"/>
      <c r="ZP57" s="66"/>
      <c r="ZQ57" s="66"/>
      <c r="ZR57" s="66"/>
      <c r="ZS57" s="66"/>
      <c r="ZT57" s="66"/>
      <c r="ZU57" s="66"/>
      <c r="ZV57" s="66"/>
      <c r="ZW57" s="66"/>
      <c r="ZX57" s="66"/>
      <c r="ZY57" s="66"/>
      <c r="ZZ57" s="66"/>
      <c r="AAA57" s="66"/>
      <c r="AAB57" s="66"/>
      <c r="AAC57" s="66"/>
      <c r="AAD57" s="66"/>
      <c r="AAE57" s="66"/>
      <c r="AAF57" s="66"/>
      <c r="AAG57" s="66"/>
      <c r="AAH57" s="66"/>
      <c r="AAI57" s="66"/>
      <c r="AAJ57" s="66"/>
      <c r="AAK57" s="66"/>
      <c r="AAL57" s="66"/>
      <c r="AAM57" s="66"/>
      <c r="AAN57" s="66"/>
      <c r="AAO57" s="66"/>
      <c r="AAP57" s="66"/>
      <c r="AAQ57" s="66"/>
      <c r="AAR57" s="66"/>
      <c r="AAS57" s="66"/>
      <c r="AAT57" s="66"/>
      <c r="AAU57" s="66"/>
      <c r="AAV57" s="66"/>
      <c r="AAW57" s="66"/>
      <c r="AAX57" s="66"/>
      <c r="AAY57" s="66"/>
      <c r="AAZ57" s="66"/>
      <c r="ABA57" s="66"/>
      <c r="ABB57" s="66"/>
      <c r="ABC57" s="66"/>
      <c r="ABD57" s="66"/>
      <c r="ABE57" s="66"/>
      <c r="ABF57" s="66"/>
      <c r="ABG57" s="66"/>
      <c r="ABH57" s="66"/>
      <c r="ABI57" s="66"/>
      <c r="ABJ57" s="66"/>
      <c r="ABK57" s="66"/>
      <c r="ABL57" s="66"/>
      <c r="ABM57" s="66"/>
      <c r="ABN57" s="66"/>
      <c r="ABO57" s="66"/>
      <c r="ABP57" s="66"/>
      <c r="ABQ57" s="66"/>
      <c r="ABR57" s="66"/>
      <c r="ABS57" s="66"/>
      <c r="ABT57" s="66"/>
      <c r="ABU57" s="66"/>
      <c r="ABV57" s="66"/>
      <c r="ABW57" s="66"/>
      <c r="ABX57" s="66"/>
      <c r="ABY57" s="66"/>
      <c r="ABZ57" s="66"/>
      <c r="ACA57" s="66"/>
      <c r="ACB57" s="66"/>
      <c r="ACC57" s="66"/>
      <c r="ACD57" s="66"/>
      <c r="ACE57" s="66"/>
      <c r="ACF57" s="66"/>
      <c r="ACG57" s="66"/>
      <c r="ACH57" s="66"/>
      <c r="ACI57" s="66"/>
      <c r="ACJ57" s="66"/>
      <c r="ACK57" s="66"/>
      <c r="ACL57" s="66"/>
      <c r="ACM57" s="66"/>
      <c r="ACN57" s="66"/>
      <c r="ACO57" s="66"/>
      <c r="ACP57" s="66"/>
      <c r="ACQ57" s="66"/>
      <c r="ACR57" s="66"/>
      <c r="ACS57" s="66"/>
      <c r="ACT57" s="66"/>
      <c r="ACU57" s="66"/>
      <c r="ACV57" s="66"/>
      <c r="ACW57" s="66"/>
      <c r="ACX57" s="66"/>
      <c r="ACY57" s="66"/>
      <c r="ACZ57" s="66"/>
      <c r="ADA57" s="66"/>
      <c r="ADB57" s="66"/>
    </row>
    <row r="58" spans="1:782" s="96" customFormat="1" x14ac:dyDescent="0.15">
      <c r="A58" s="66"/>
      <c r="B58" s="66"/>
      <c r="C58" s="95"/>
      <c r="E58" s="97"/>
      <c r="F58" s="97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  <c r="IH58" s="66"/>
      <c r="II58" s="66"/>
      <c r="IJ58" s="66"/>
      <c r="IK58" s="66"/>
      <c r="IL58" s="66"/>
      <c r="IM58" s="66"/>
      <c r="IN58" s="66"/>
      <c r="IO58" s="66"/>
      <c r="IP58" s="66"/>
      <c r="IQ58" s="66"/>
      <c r="IR58" s="66"/>
      <c r="IS58" s="66"/>
      <c r="IT58" s="66"/>
      <c r="IU58" s="66"/>
      <c r="IV58" s="66"/>
      <c r="IW58" s="66"/>
      <c r="IX58" s="66"/>
      <c r="IY58" s="66"/>
      <c r="IZ58" s="66"/>
      <c r="JA58" s="66"/>
      <c r="JB58" s="66"/>
      <c r="JC58" s="66"/>
      <c r="JD58" s="66"/>
      <c r="JE58" s="66"/>
      <c r="JF58" s="66"/>
      <c r="JG58" s="66"/>
      <c r="JH58" s="66"/>
      <c r="JI58" s="66"/>
      <c r="JJ58" s="66"/>
      <c r="JK58" s="66"/>
      <c r="JL58" s="66"/>
      <c r="JM58" s="66"/>
      <c r="JN58" s="66"/>
      <c r="JO58" s="66"/>
      <c r="JP58" s="66"/>
      <c r="JQ58" s="66"/>
      <c r="JR58" s="66"/>
      <c r="JS58" s="66"/>
      <c r="JT58" s="66"/>
      <c r="JU58" s="66"/>
      <c r="JV58" s="66"/>
      <c r="JW58" s="66"/>
      <c r="JX58" s="66"/>
      <c r="JY58" s="66"/>
      <c r="JZ58" s="66"/>
      <c r="KA58" s="66"/>
      <c r="KB58" s="66"/>
      <c r="KC58" s="66"/>
      <c r="KD58" s="66"/>
      <c r="KE58" s="66"/>
      <c r="KF58" s="66"/>
      <c r="KG58" s="66"/>
      <c r="KH58" s="66"/>
      <c r="KI58" s="66"/>
      <c r="KJ58" s="66"/>
      <c r="KK58" s="66"/>
      <c r="KL58" s="66"/>
      <c r="KM58" s="66"/>
      <c r="KN58" s="66"/>
      <c r="KO58" s="66"/>
      <c r="KP58" s="66"/>
      <c r="KQ58" s="66"/>
      <c r="KR58" s="66"/>
      <c r="KS58" s="66"/>
      <c r="KT58" s="66"/>
      <c r="KU58" s="66"/>
      <c r="KV58" s="66"/>
      <c r="KW58" s="66"/>
      <c r="KX58" s="66"/>
      <c r="KY58" s="66"/>
      <c r="KZ58" s="66"/>
      <c r="LA58" s="66"/>
      <c r="LB58" s="66"/>
      <c r="LC58" s="66"/>
      <c r="LD58" s="66"/>
      <c r="LE58" s="66"/>
      <c r="LF58" s="66"/>
      <c r="LG58" s="66"/>
      <c r="LH58" s="66"/>
      <c r="LI58" s="66"/>
      <c r="LJ58" s="66"/>
      <c r="LK58" s="66"/>
      <c r="LL58" s="66"/>
      <c r="LM58" s="66"/>
      <c r="LN58" s="66"/>
      <c r="LO58" s="66"/>
      <c r="LP58" s="66"/>
      <c r="LQ58" s="66"/>
      <c r="LR58" s="66"/>
      <c r="LS58" s="66"/>
      <c r="LT58" s="66"/>
      <c r="LU58" s="66"/>
      <c r="LV58" s="66"/>
      <c r="LW58" s="66"/>
      <c r="LX58" s="66"/>
      <c r="LY58" s="66"/>
      <c r="LZ58" s="66"/>
      <c r="MA58" s="66"/>
      <c r="MB58" s="66"/>
      <c r="MC58" s="66"/>
      <c r="MD58" s="66"/>
      <c r="ME58" s="66"/>
      <c r="MF58" s="66"/>
      <c r="MG58" s="66"/>
      <c r="MH58" s="66"/>
      <c r="MI58" s="66"/>
      <c r="MJ58" s="66"/>
      <c r="MK58" s="66"/>
      <c r="ML58" s="66"/>
      <c r="MM58" s="66"/>
      <c r="MN58" s="66"/>
      <c r="MO58" s="66"/>
      <c r="MP58" s="66"/>
      <c r="MQ58" s="66"/>
      <c r="MR58" s="66"/>
      <c r="MS58" s="66"/>
      <c r="MT58" s="66"/>
      <c r="MU58" s="66"/>
      <c r="MV58" s="66"/>
      <c r="MW58" s="66"/>
      <c r="MX58" s="66"/>
      <c r="MY58" s="66"/>
      <c r="MZ58" s="66"/>
      <c r="NA58" s="66"/>
      <c r="NB58" s="66"/>
      <c r="NC58" s="66"/>
      <c r="ND58" s="66"/>
      <c r="NE58" s="66"/>
      <c r="NF58" s="66"/>
      <c r="NG58" s="66"/>
      <c r="NH58" s="66"/>
      <c r="NI58" s="66"/>
      <c r="NJ58" s="66"/>
      <c r="NK58" s="66"/>
      <c r="NL58" s="66"/>
      <c r="NM58" s="66"/>
      <c r="NN58" s="66"/>
      <c r="NO58" s="66"/>
      <c r="NP58" s="66"/>
      <c r="NQ58" s="66"/>
      <c r="NR58" s="66"/>
      <c r="NS58" s="66"/>
      <c r="NT58" s="66"/>
      <c r="NU58" s="66"/>
      <c r="NV58" s="66"/>
      <c r="NW58" s="66"/>
      <c r="NX58" s="66"/>
      <c r="NY58" s="66"/>
      <c r="NZ58" s="66"/>
      <c r="OA58" s="66"/>
      <c r="OB58" s="66"/>
      <c r="OC58" s="66"/>
      <c r="OD58" s="66"/>
      <c r="OE58" s="66"/>
      <c r="OF58" s="66"/>
      <c r="OG58" s="66"/>
      <c r="OH58" s="66"/>
      <c r="OI58" s="66"/>
      <c r="OJ58" s="66"/>
      <c r="OK58" s="66"/>
      <c r="OL58" s="66"/>
      <c r="OM58" s="66"/>
      <c r="ON58" s="66"/>
      <c r="OO58" s="66"/>
      <c r="OP58" s="66"/>
      <c r="OQ58" s="66"/>
      <c r="OR58" s="66"/>
      <c r="OS58" s="66"/>
      <c r="OT58" s="66"/>
      <c r="OU58" s="66"/>
      <c r="OV58" s="66"/>
      <c r="OW58" s="66"/>
      <c r="OX58" s="66"/>
      <c r="OY58" s="66"/>
      <c r="OZ58" s="66"/>
      <c r="PA58" s="66"/>
      <c r="PB58" s="66"/>
      <c r="PC58" s="66"/>
      <c r="PD58" s="66"/>
      <c r="PE58" s="66"/>
      <c r="PF58" s="66"/>
      <c r="PG58" s="66"/>
      <c r="PH58" s="66"/>
      <c r="PI58" s="66"/>
      <c r="PJ58" s="66"/>
      <c r="PK58" s="66"/>
      <c r="PL58" s="66"/>
      <c r="PM58" s="66"/>
      <c r="PN58" s="66"/>
      <c r="PO58" s="66"/>
      <c r="PP58" s="66"/>
      <c r="PQ58" s="66"/>
      <c r="PR58" s="66"/>
      <c r="PS58" s="66"/>
      <c r="PT58" s="66"/>
      <c r="PU58" s="66"/>
      <c r="PV58" s="66"/>
      <c r="PW58" s="66"/>
      <c r="PX58" s="66"/>
      <c r="PY58" s="66"/>
      <c r="PZ58" s="66"/>
      <c r="QA58" s="66"/>
      <c r="QB58" s="66"/>
      <c r="QC58" s="66"/>
      <c r="QD58" s="66"/>
      <c r="QE58" s="66"/>
      <c r="QF58" s="66"/>
      <c r="QG58" s="66"/>
      <c r="QH58" s="66"/>
      <c r="QI58" s="66"/>
      <c r="QJ58" s="66"/>
      <c r="QK58" s="66"/>
      <c r="QL58" s="66"/>
      <c r="QM58" s="66"/>
      <c r="QN58" s="66"/>
      <c r="QO58" s="66"/>
      <c r="QP58" s="66"/>
      <c r="QQ58" s="66"/>
      <c r="QR58" s="66"/>
      <c r="QS58" s="66"/>
      <c r="QT58" s="66"/>
      <c r="QU58" s="66"/>
      <c r="QV58" s="66"/>
      <c r="QW58" s="66"/>
      <c r="QX58" s="66"/>
      <c r="QY58" s="66"/>
      <c r="QZ58" s="66"/>
      <c r="RA58" s="66"/>
      <c r="RB58" s="66"/>
      <c r="RC58" s="66"/>
      <c r="RD58" s="66"/>
      <c r="RE58" s="66"/>
      <c r="RF58" s="66"/>
      <c r="RG58" s="66"/>
      <c r="RH58" s="66"/>
      <c r="RI58" s="66"/>
      <c r="RJ58" s="66"/>
      <c r="RK58" s="66"/>
      <c r="RL58" s="66"/>
      <c r="RM58" s="66"/>
      <c r="RN58" s="66"/>
      <c r="RO58" s="66"/>
      <c r="RP58" s="66"/>
      <c r="RQ58" s="66"/>
      <c r="RR58" s="66"/>
      <c r="RS58" s="66"/>
      <c r="RT58" s="66"/>
      <c r="RU58" s="66"/>
      <c r="RV58" s="66"/>
      <c r="RW58" s="66"/>
      <c r="RX58" s="66"/>
      <c r="RY58" s="66"/>
      <c r="RZ58" s="66"/>
      <c r="SA58" s="66"/>
      <c r="SB58" s="66"/>
      <c r="SC58" s="66"/>
      <c r="SD58" s="66"/>
      <c r="SE58" s="66"/>
      <c r="SF58" s="66"/>
      <c r="SG58" s="66"/>
      <c r="SH58" s="66"/>
      <c r="SI58" s="66"/>
      <c r="SJ58" s="66"/>
      <c r="SK58" s="66"/>
      <c r="SL58" s="66"/>
      <c r="SM58" s="66"/>
      <c r="SN58" s="66"/>
      <c r="SO58" s="66"/>
      <c r="SP58" s="66"/>
      <c r="SQ58" s="66"/>
      <c r="SR58" s="66"/>
      <c r="SS58" s="66"/>
      <c r="ST58" s="66"/>
      <c r="SU58" s="66"/>
      <c r="SV58" s="66"/>
      <c r="SW58" s="66"/>
      <c r="SX58" s="66"/>
      <c r="SY58" s="66"/>
      <c r="SZ58" s="66"/>
      <c r="TA58" s="66"/>
      <c r="TB58" s="66"/>
      <c r="TC58" s="66"/>
      <c r="TD58" s="66"/>
      <c r="TE58" s="66"/>
      <c r="TF58" s="66"/>
      <c r="TG58" s="66"/>
      <c r="TH58" s="66"/>
      <c r="TI58" s="66"/>
      <c r="TJ58" s="66"/>
      <c r="TK58" s="66"/>
      <c r="TL58" s="66"/>
      <c r="TM58" s="66"/>
      <c r="TN58" s="66"/>
      <c r="TO58" s="66"/>
      <c r="TP58" s="66"/>
      <c r="TQ58" s="66"/>
      <c r="TR58" s="66"/>
      <c r="TS58" s="66"/>
      <c r="TT58" s="66"/>
      <c r="TU58" s="66"/>
      <c r="TV58" s="66"/>
      <c r="TW58" s="66"/>
      <c r="TX58" s="66"/>
      <c r="TY58" s="66"/>
      <c r="TZ58" s="66"/>
      <c r="UA58" s="66"/>
      <c r="UB58" s="66"/>
      <c r="UC58" s="66"/>
      <c r="UD58" s="66"/>
      <c r="UE58" s="66"/>
      <c r="UF58" s="66"/>
      <c r="UG58" s="66"/>
      <c r="UH58" s="66"/>
      <c r="UI58" s="66"/>
      <c r="UJ58" s="66"/>
      <c r="UK58" s="66"/>
      <c r="UL58" s="66"/>
      <c r="UM58" s="66"/>
      <c r="UN58" s="66"/>
      <c r="UO58" s="66"/>
      <c r="UP58" s="66"/>
      <c r="UQ58" s="66"/>
      <c r="UR58" s="66"/>
      <c r="US58" s="66"/>
      <c r="UT58" s="66"/>
      <c r="UU58" s="66"/>
      <c r="UV58" s="66"/>
      <c r="UW58" s="66"/>
      <c r="UX58" s="66"/>
      <c r="UY58" s="66"/>
      <c r="UZ58" s="66"/>
      <c r="VA58" s="66"/>
      <c r="VB58" s="66"/>
      <c r="VC58" s="66"/>
      <c r="VD58" s="66"/>
      <c r="VE58" s="66"/>
      <c r="VF58" s="66"/>
      <c r="VG58" s="66"/>
      <c r="VH58" s="66"/>
      <c r="VI58" s="66"/>
      <c r="VJ58" s="66"/>
      <c r="VK58" s="66"/>
      <c r="VL58" s="66"/>
      <c r="VM58" s="66"/>
      <c r="VN58" s="66"/>
      <c r="VO58" s="66"/>
      <c r="VP58" s="66"/>
      <c r="VQ58" s="66"/>
      <c r="VR58" s="66"/>
      <c r="VS58" s="66"/>
      <c r="VT58" s="66"/>
      <c r="VU58" s="66"/>
      <c r="VV58" s="66"/>
      <c r="VW58" s="66"/>
      <c r="VX58" s="66"/>
      <c r="VY58" s="66"/>
      <c r="VZ58" s="66"/>
      <c r="WA58" s="66"/>
      <c r="WB58" s="66"/>
      <c r="WC58" s="66"/>
      <c r="WD58" s="66"/>
      <c r="WE58" s="66"/>
      <c r="WF58" s="66"/>
      <c r="WG58" s="66"/>
      <c r="WH58" s="66"/>
      <c r="WI58" s="66"/>
      <c r="WJ58" s="66"/>
      <c r="WK58" s="66"/>
      <c r="WL58" s="66"/>
      <c r="WM58" s="66"/>
      <c r="WN58" s="66"/>
      <c r="WO58" s="66"/>
      <c r="WP58" s="66"/>
      <c r="WQ58" s="66"/>
      <c r="WR58" s="66"/>
      <c r="WS58" s="66"/>
      <c r="WT58" s="66"/>
      <c r="WU58" s="66"/>
      <c r="WV58" s="66"/>
      <c r="WW58" s="66"/>
      <c r="WX58" s="66"/>
      <c r="WY58" s="66"/>
      <c r="WZ58" s="66"/>
      <c r="XA58" s="66"/>
      <c r="XB58" s="66"/>
      <c r="XC58" s="66"/>
      <c r="XD58" s="66"/>
      <c r="XE58" s="66"/>
      <c r="XF58" s="66"/>
      <c r="XG58" s="66"/>
      <c r="XH58" s="66"/>
      <c r="XI58" s="66"/>
      <c r="XJ58" s="66"/>
      <c r="XK58" s="66"/>
      <c r="XL58" s="66"/>
      <c r="XM58" s="66"/>
      <c r="XN58" s="66"/>
      <c r="XO58" s="66"/>
      <c r="XP58" s="66"/>
      <c r="XQ58" s="66"/>
      <c r="XR58" s="66"/>
      <c r="XS58" s="66"/>
      <c r="XT58" s="66"/>
      <c r="XU58" s="66"/>
      <c r="XV58" s="66"/>
      <c r="XW58" s="66"/>
      <c r="XX58" s="66"/>
      <c r="XY58" s="66"/>
      <c r="XZ58" s="66"/>
      <c r="YA58" s="66"/>
      <c r="YB58" s="66"/>
      <c r="YC58" s="66"/>
      <c r="YD58" s="66"/>
      <c r="YE58" s="66"/>
      <c r="YF58" s="66"/>
      <c r="YG58" s="66"/>
      <c r="YH58" s="66"/>
      <c r="YI58" s="66"/>
      <c r="YJ58" s="66"/>
      <c r="YK58" s="66"/>
      <c r="YL58" s="66"/>
      <c r="YM58" s="66"/>
      <c r="YN58" s="66"/>
      <c r="YO58" s="66"/>
      <c r="YP58" s="66"/>
      <c r="YQ58" s="66"/>
      <c r="YR58" s="66"/>
      <c r="YS58" s="66"/>
      <c r="YT58" s="66"/>
      <c r="YU58" s="66"/>
      <c r="YV58" s="66"/>
      <c r="YW58" s="66"/>
      <c r="YX58" s="66"/>
      <c r="YY58" s="66"/>
      <c r="YZ58" s="66"/>
      <c r="ZA58" s="66"/>
      <c r="ZB58" s="66"/>
      <c r="ZC58" s="66"/>
      <c r="ZD58" s="66"/>
      <c r="ZE58" s="66"/>
      <c r="ZF58" s="66"/>
      <c r="ZG58" s="66"/>
      <c r="ZH58" s="66"/>
      <c r="ZI58" s="66"/>
      <c r="ZJ58" s="66"/>
      <c r="ZK58" s="66"/>
      <c r="ZL58" s="66"/>
      <c r="ZM58" s="66"/>
      <c r="ZN58" s="66"/>
      <c r="ZO58" s="66"/>
      <c r="ZP58" s="66"/>
      <c r="ZQ58" s="66"/>
      <c r="ZR58" s="66"/>
      <c r="ZS58" s="66"/>
      <c r="ZT58" s="66"/>
      <c r="ZU58" s="66"/>
      <c r="ZV58" s="66"/>
      <c r="ZW58" s="66"/>
      <c r="ZX58" s="66"/>
      <c r="ZY58" s="66"/>
      <c r="ZZ58" s="66"/>
      <c r="AAA58" s="66"/>
      <c r="AAB58" s="66"/>
      <c r="AAC58" s="66"/>
      <c r="AAD58" s="66"/>
      <c r="AAE58" s="66"/>
      <c r="AAF58" s="66"/>
      <c r="AAG58" s="66"/>
      <c r="AAH58" s="66"/>
      <c r="AAI58" s="66"/>
      <c r="AAJ58" s="66"/>
      <c r="AAK58" s="66"/>
      <c r="AAL58" s="66"/>
      <c r="AAM58" s="66"/>
      <c r="AAN58" s="66"/>
      <c r="AAO58" s="66"/>
      <c r="AAP58" s="66"/>
      <c r="AAQ58" s="66"/>
      <c r="AAR58" s="66"/>
      <c r="AAS58" s="66"/>
      <c r="AAT58" s="66"/>
      <c r="AAU58" s="66"/>
      <c r="AAV58" s="66"/>
      <c r="AAW58" s="66"/>
      <c r="AAX58" s="66"/>
      <c r="AAY58" s="66"/>
      <c r="AAZ58" s="66"/>
      <c r="ABA58" s="66"/>
      <c r="ABB58" s="66"/>
      <c r="ABC58" s="66"/>
      <c r="ABD58" s="66"/>
      <c r="ABE58" s="66"/>
      <c r="ABF58" s="66"/>
      <c r="ABG58" s="66"/>
      <c r="ABH58" s="66"/>
      <c r="ABI58" s="66"/>
      <c r="ABJ58" s="66"/>
      <c r="ABK58" s="66"/>
      <c r="ABL58" s="66"/>
      <c r="ABM58" s="66"/>
      <c r="ABN58" s="66"/>
      <c r="ABO58" s="66"/>
      <c r="ABP58" s="66"/>
      <c r="ABQ58" s="66"/>
      <c r="ABR58" s="66"/>
      <c r="ABS58" s="66"/>
      <c r="ABT58" s="66"/>
      <c r="ABU58" s="66"/>
      <c r="ABV58" s="66"/>
      <c r="ABW58" s="66"/>
      <c r="ABX58" s="66"/>
      <c r="ABY58" s="66"/>
      <c r="ABZ58" s="66"/>
      <c r="ACA58" s="66"/>
      <c r="ACB58" s="66"/>
      <c r="ACC58" s="66"/>
      <c r="ACD58" s="66"/>
      <c r="ACE58" s="66"/>
      <c r="ACF58" s="66"/>
      <c r="ACG58" s="66"/>
      <c r="ACH58" s="66"/>
      <c r="ACI58" s="66"/>
      <c r="ACJ58" s="66"/>
      <c r="ACK58" s="66"/>
      <c r="ACL58" s="66"/>
      <c r="ACM58" s="66"/>
      <c r="ACN58" s="66"/>
      <c r="ACO58" s="66"/>
      <c r="ACP58" s="66"/>
      <c r="ACQ58" s="66"/>
      <c r="ACR58" s="66"/>
      <c r="ACS58" s="66"/>
      <c r="ACT58" s="66"/>
      <c r="ACU58" s="66"/>
      <c r="ACV58" s="66"/>
      <c r="ACW58" s="66"/>
      <c r="ACX58" s="66"/>
      <c r="ACY58" s="66"/>
      <c r="ACZ58" s="66"/>
      <c r="ADA58" s="66"/>
      <c r="ADB58" s="66"/>
    </row>
  </sheetData>
  <mergeCells count="1">
    <mergeCell ref="A1:C1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14DED-C623-45F5-BDE6-CEBC3BF77575}">
  <dimension ref="A1:ADB63"/>
  <sheetViews>
    <sheetView workbookViewId="0">
      <selection activeCell="B34" sqref="B34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4.6640625" style="8" customWidth="1"/>
    <col min="5" max="5" width="14.6640625" style="4" customWidth="1"/>
    <col min="6" max="6" width="11.33203125" style="4" customWidth="1"/>
    <col min="7" max="7" width="11.33203125" style="3" customWidth="1"/>
    <col min="8" max="8" width="16.83203125" style="3" customWidth="1"/>
    <col min="9" max="16384" width="10.1640625" style="3"/>
  </cols>
  <sheetData>
    <row r="1" spans="1:8" ht="35.5" customHeight="1" thickBot="1" x14ac:dyDescent="0.2">
      <c r="A1" s="268" t="str">
        <f>"Die Grünen Vorarlberg - Grüne Migrant:innen
Angaben für den Rechenschaftsbericht für das Jahr "&amp;Jahrakt</f>
        <v>Die Grünen Vorarlberg - Grüne Migrant:innen
Angaben für den Rechenschaftsbericht für das Jahr 2023</v>
      </c>
      <c r="B1" s="269"/>
      <c r="C1" s="270"/>
      <c r="D1" s="3"/>
      <c r="E1" s="3"/>
      <c r="F1" s="3"/>
    </row>
    <row r="2" spans="1:8" s="12" customFormat="1" ht="26.5" customHeight="1" thickBot="1" x14ac:dyDescent="0.2">
      <c r="A2" s="10" t="s">
        <v>2</v>
      </c>
      <c r="B2" s="65" t="s">
        <v>71</v>
      </c>
      <c r="C2" s="99" t="str">
        <f>"ERTRAG
"&amp;Jahrakt</f>
        <v>ERTRAG
2023</v>
      </c>
      <c r="D2" s="24"/>
      <c r="E2" s="17"/>
      <c r="F2" s="18"/>
      <c r="G2" s="40"/>
      <c r="H2" s="40"/>
    </row>
    <row r="3" spans="1:8" s="12" customFormat="1" ht="15" x14ac:dyDescent="0.15">
      <c r="A3" s="57" t="s">
        <v>3</v>
      </c>
      <c r="B3" s="58" t="s">
        <v>6</v>
      </c>
      <c r="C3" s="22">
        <v>0</v>
      </c>
      <c r="D3" s="16"/>
      <c r="E3" s="17"/>
      <c r="F3" s="18"/>
      <c r="G3" s="19"/>
      <c r="H3" s="19"/>
    </row>
    <row r="4" spans="1:8" s="12" customFormat="1" ht="15" x14ac:dyDescent="0.15">
      <c r="A4" s="20" t="s">
        <v>4</v>
      </c>
      <c r="B4" s="21" t="s">
        <v>0</v>
      </c>
      <c r="C4" s="22">
        <v>0</v>
      </c>
      <c r="D4" s="16"/>
      <c r="E4" s="17"/>
      <c r="F4" s="18"/>
      <c r="G4" s="19"/>
      <c r="H4" s="19"/>
    </row>
    <row r="5" spans="1:8" s="12" customFormat="1" ht="15" x14ac:dyDescent="0.15">
      <c r="A5" s="20" t="s">
        <v>5</v>
      </c>
      <c r="B5" s="21" t="s">
        <v>26</v>
      </c>
      <c r="C5" s="22">
        <v>684.14</v>
      </c>
      <c r="D5" s="16"/>
      <c r="E5" s="17"/>
      <c r="F5" s="18"/>
      <c r="G5" s="19"/>
      <c r="H5" s="19"/>
    </row>
    <row r="6" spans="1:8" s="12" customFormat="1" ht="30" x14ac:dyDescent="0.15">
      <c r="A6" s="20" t="s">
        <v>7</v>
      </c>
      <c r="B6" s="21" t="s">
        <v>27</v>
      </c>
      <c r="C6" s="22">
        <v>0</v>
      </c>
      <c r="D6" s="16"/>
      <c r="E6" s="23"/>
      <c r="F6" s="23"/>
      <c r="G6" s="19"/>
      <c r="H6" s="19"/>
    </row>
    <row r="7" spans="1:8" s="12" customFormat="1" ht="30" x14ac:dyDescent="0.15">
      <c r="A7" s="20" t="s">
        <v>8</v>
      </c>
      <c r="B7" s="21" t="s">
        <v>19</v>
      </c>
      <c r="C7" s="22">
        <v>0</v>
      </c>
      <c r="D7" s="16"/>
      <c r="E7" s="17"/>
      <c r="F7" s="18"/>
      <c r="G7" s="19"/>
      <c r="H7" s="19"/>
    </row>
    <row r="8" spans="1:8" s="12" customFormat="1" ht="15" x14ac:dyDescent="0.15">
      <c r="A8" s="20" t="s">
        <v>10</v>
      </c>
      <c r="B8" s="21" t="s">
        <v>9</v>
      </c>
      <c r="C8" s="22">
        <v>0</v>
      </c>
      <c r="D8" s="24"/>
      <c r="E8" s="25"/>
      <c r="F8" s="18"/>
      <c r="G8" s="19"/>
      <c r="H8" s="19"/>
    </row>
    <row r="9" spans="1:8" s="12" customFormat="1" ht="15" x14ac:dyDescent="0.15">
      <c r="A9" s="20" t="s">
        <v>11</v>
      </c>
      <c r="B9" s="21" t="s">
        <v>61</v>
      </c>
      <c r="C9" s="22">
        <v>0</v>
      </c>
      <c r="D9" s="28"/>
      <c r="F9" s="18"/>
      <c r="G9" s="19"/>
      <c r="H9" s="19"/>
    </row>
    <row r="10" spans="1:8" s="12" customFormat="1" ht="15" x14ac:dyDescent="0.15">
      <c r="A10" s="20" t="s">
        <v>12</v>
      </c>
      <c r="B10" s="21" t="s">
        <v>62</v>
      </c>
      <c r="C10" s="22">
        <v>0</v>
      </c>
      <c r="D10" s="29"/>
      <c r="E10" s="18"/>
      <c r="F10" s="18"/>
      <c r="G10" s="19"/>
      <c r="H10" s="19"/>
    </row>
    <row r="11" spans="1:8" s="12" customFormat="1" ht="45" x14ac:dyDescent="0.15">
      <c r="A11" s="20" t="s">
        <v>13</v>
      </c>
      <c r="B11" s="21" t="s">
        <v>18</v>
      </c>
      <c r="C11" s="22">
        <v>0</v>
      </c>
      <c r="D11" s="29"/>
      <c r="E11" s="18"/>
      <c r="F11" s="18"/>
      <c r="G11" s="19"/>
      <c r="H11" s="19"/>
    </row>
    <row r="12" spans="1:8" s="12" customFormat="1" ht="15" x14ac:dyDescent="0.15">
      <c r="A12" s="20" t="s">
        <v>14</v>
      </c>
      <c r="B12" s="21" t="s">
        <v>20</v>
      </c>
      <c r="C12" s="22">
        <v>0</v>
      </c>
      <c r="D12" s="29"/>
      <c r="E12" s="18"/>
      <c r="F12" s="18"/>
      <c r="G12" s="19"/>
      <c r="H12" s="19"/>
    </row>
    <row r="13" spans="1:8" s="12" customFormat="1" ht="15" x14ac:dyDescent="0.15">
      <c r="A13" s="20" t="s">
        <v>15</v>
      </c>
      <c r="B13" s="21" t="s">
        <v>21</v>
      </c>
      <c r="C13" s="22">
        <v>0</v>
      </c>
      <c r="D13" s="29"/>
      <c r="E13" s="18"/>
      <c r="F13" s="18"/>
      <c r="G13" s="19"/>
      <c r="H13" s="19"/>
    </row>
    <row r="14" spans="1:8" s="12" customFormat="1" ht="15" x14ac:dyDescent="0.15">
      <c r="A14" s="20" t="s">
        <v>16</v>
      </c>
      <c r="B14" s="21" t="s">
        <v>23</v>
      </c>
      <c r="C14" s="22">
        <v>0</v>
      </c>
      <c r="D14" s="29"/>
      <c r="E14" s="18"/>
      <c r="F14" s="18"/>
      <c r="G14" s="19"/>
      <c r="H14" s="19"/>
    </row>
    <row r="15" spans="1:8" s="12" customFormat="1" ht="15" x14ac:dyDescent="0.15">
      <c r="A15" s="20" t="s">
        <v>17</v>
      </c>
      <c r="B15" s="21" t="s">
        <v>22</v>
      </c>
      <c r="C15" s="22">
        <v>0</v>
      </c>
      <c r="D15" s="29"/>
      <c r="E15" s="18"/>
      <c r="F15" s="18"/>
      <c r="G15" s="19"/>
      <c r="H15" s="19"/>
    </row>
    <row r="16" spans="1:8" s="12" customFormat="1" ht="15" x14ac:dyDescent="0.15">
      <c r="A16" s="20" t="s">
        <v>65</v>
      </c>
      <c r="B16" s="21" t="s">
        <v>24</v>
      </c>
      <c r="C16" s="22">
        <v>0</v>
      </c>
    </row>
    <row r="17" spans="1:8" s="12" customFormat="1" ht="15" x14ac:dyDescent="0.15">
      <c r="A17" s="20" t="s">
        <v>66</v>
      </c>
      <c r="B17" s="21" t="s">
        <v>25</v>
      </c>
      <c r="C17" s="22">
        <v>0</v>
      </c>
    </row>
    <row r="18" spans="1:8" s="12" customFormat="1" ht="15" x14ac:dyDescent="0.15">
      <c r="A18" s="20" t="s">
        <v>28</v>
      </c>
      <c r="B18" s="21" t="s">
        <v>75</v>
      </c>
      <c r="C18" s="22">
        <v>0</v>
      </c>
    </row>
    <row r="19" spans="1:8" s="12" customFormat="1" ht="15" x14ac:dyDescent="0.15">
      <c r="A19" s="20" t="s">
        <v>32</v>
      </c>
      <c r="B19" s="21" t="s">
        <v>31</v>
      </c>
      <c r="C19" s="22">
        <v>0</v>
      </c>
    </row>
    <row r="20" spans="1:8" s="12" customFormat="1" ht="15" x14ac:dyDescent="0.15">
      <c r="A20" s="20" t="s">
        <v>34</v>
      </c>
      <c r="B20" s="21" t="s">
        <v>33</v>
      </c>
      <c r="C20" s="22">
        <v>0</v>
      </c>
    </row>
    <row r="21" spans="1:8" s="12" customFormat="1" ht="15" x14ac:dyDescent="0.15">
      <c r="A21" s="20" t="s">
        <v>30</v>
      </c>
      <c r="B21" s="21" t="s">
        <v>29</v>
      </c>
      <c r="C21" s="22">
        <v>0</v>
      </c>
    </row>
    <row r="22" spans="1:8" s="12" customFormat="1" thickBot="1" x14ac:dyDescent="0.2">
      <c r="A22" s="20" t="s">
        <v>36</v>
      </c>
      <c r="B22" s="21" t="s">
        <v>35</v>
      </c>
      <c r="C22" s="22">
        <v>0</v>
      </c>
    </row>
    <row r="23" spans="1:8" s="33" customFormat="1" ht="27" customHeight="1" thickBot="1" x14ac:dyDescent="0.2">
      <c r="A23" s="100"/>
      <c r="B23" s="31" t="s">
        <v>73</v>
      </c>
      <c r="C23" s="32">
        <f>SUM(C3:C22)</f>
        <v>684.14</v>
      </c>
    </row>
    <row r="24" spans="1:8" s="12" customFormat="1" ht="15" thickBot="1" x14ac:dyDescent="0.2">
      <c r="A24" s="34"/>
      <c r="B24" s="24"/>
      <c r="C24" s="23"/>
    </row>
    <row r="25" spans="1:8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24"/>
      <c r="E25" s="17"/>
      <c r="F25" s="18"/>
      <c r="G25" s="40"/>
      <c r="H25" s="40"/>
    </row>
    <row r="26" spans="1:8" s="12" customFormat="1" ht="15" x14ac:dyDescent="0.15">
      <c r="A26" s="57" t="s">
        <v>3</v>
      </c>
      <c r="B26" s="101" t="s">
        <v>37</v>
      </c>
      <c r="C26" s="22">
        <v>0</v>
      </c>
    </row>
    <row r="27" spans="1:8" s="12" customFormat="1" ht="15" x14ac:dyDescent="0.15">
      <c r="A27" s="20" t="s">
        <v>4</v>
      </c>
      <c r="B27" s="36" t="s">
        <v>39</v>
      </c>
      <c r="C27" s="22">
        <v>0</v>
      </c>
    </row>
    <row r="28" spans="1:8" s="12" customFormat="1" ht="15" x14ac:dyDescent="0.15">
      <c r="A28" s="20" t="s">
        <v>5</v>
      </c>
      <c r="B28" s="36" t="s">
        <v>46</v>
      </c>
      <c r="C28" s="22">
        <v>0</v>
      </c>
    </row>
    <row r="29" spans="1:8" s="12" customFormat="1" ht="15" x14ac:dyDescent="0.15">
      <c r="A29" s="20" t="s">
        <v>7</v>
      </c>
      <c r="B29" s="36" t="s">
        <v>42</v>
      </c>
      <c r="C29" s="22">
        <v>0</v>
      </c>
    </row>
    <row r="30" spans="1:8" s="12" customFormat="1" ht="15" x14ac:dyDescent="0.15">
      <c r="A30" s="20" t="s">
        <v>8</v>
      </c>
      <c r="B30" s="36" t="s">
        <v>45</v>
      </c>
      <c r="C30" s="22">
        <v>0</v>
      </c>
    </row>
    <row r="31" spans="1:8" s="12" customFormat="1" ht="15" x14ac:dyDescent="0.15">
      <c r="A31" s="20" t="s">
        <v>10</v>
      </c>
      <c r="B31" s="36" t="s">
        <v>44</v>
      </c>
      <c r="C31" s="22">
        <v>0</v>
      </c>
    </row>
    <row r="32" spans="1:8" s="12" customFormat="1" ht="15" x14ac:dyDescent="0.15">
      <c r="A32" s="20" t="s">
        <v>11</v>
      </c>
      <c r="B32" s="36" t="s">
        <v>43</v>
      </c>
      <c r="C32" s="22">
        <v>684.14</v>
      </c>
    </row>
    <row r="33" spans="1:3" s="12" customFormat="1" ht="15" x14ac:dyDescent="0.15">
      <c r="A33" s="20" t="s">
        <v>12</v>
      </c>
      <c r="B33" s="36" t="s">
        <v>40</v>
      </c>
      <c r="C33" s="22">
        <v>0</v>
      </c>
    </row>
    <row r="34" spans="1:3" s="12" customFormat="1" ht="15" x14ac:dyDescent="0.15">
      <c r="A34" s="20" t="s">
        <v>13</v>
      </c>
      <c r="B34" s="36" t="s">
        <v>47</v>
      </c>
      <c r="C34" s="22">
        <v>0</v>
      </c>
    </row>
    <row r="35" spans="1:3" s="12" customFormat="1" ht="15" x14ac:dyDescent="0.15">
      <c r="A35" s="20" t="s">
        <v>14</v>
      </c>
      <c r="B35" s="36" t="s">
        <v>1</v>
      </c>
      <c r="C35" s="22">
        <v>0</v>
      </c>
    </row>
    <row r="36" spans="1:3" s="12" customFormat="1" ht="15" x14ac:dyDescent="0.15">
      <c r="A36" s="20" t="s">
        <v>15</v>
      </c>
      <c r="B36" s="36" t="s">
        <v>48</v>
      </c>
      <c r="C36" s="22">
        <v>0</v>
      </c>
    </row>
    <row r="37" spans="1:3" s="12" customFormat="1" ht="15" x14ac:dyDescent="0.15">
      <c r="A37" s="20" t="s">
        <v>16</v>
      </c>
      <c r="B37" s="36" t="s">
        <v>64</v>
      </c>
      <c r="C37" s="22">
        <v>0</v>
      </c>
    </row>
    <row r="38" spans="1:3" s="12" customFormat="1" ht="15" x14ac:dyDescent="0.15">
      <c r="A38" s="20" t="s">
        <v>17</v>
      </c>
      <c r="B38" s="36" t="s">
        <v>41</v>
      </c>
      <c r="C38" s="22">
        <v>0</v>
      </c>
    </row>
    <row r="39" spans="1:3" s="12" customFormat="1" ht="30" x14ac:dyDescent="0.15">
      <c r="A39" s="20" t="s">
        <v>65</v>
      </c>
      <c r="B39" s="36" t="s">
        <v>63</v>
      </c>
      <c r="C39" s="22">
        <v>0</v>
      </c>
    </row>
    <row r="40" spans="1:3" s="12" customFormat="1" ht="15" x14ac:dyDescent="0.15">
      <c r="A40" s="20" t="s">
        <v>66</v>
      </c>
      <c r="B40" s="36" t="s">
        <v>53</v>
      </c>
      <c r="C40" s="22">
        <v>0</v>
      </c>
    </row>
    <row r="41" spans="1:3" s="12" customFormat="1" ht="15" x14ac:dyDescent="0.15">
      <c r="A41" s="20" t="s">
        <v>67</v>
      </c>
      <c r="B41" s="36" t="s">
        <v>54</v>
      </c>
      <c r="C41" s="22">
        <v>0</v>
      </c>
    </row>
    <row r="42" spans="1:3" s="12" customFormat="1" ht="30" x14ac:dyDescent="0.15">
      <c r="A42" s="20" t="s">
        <v>68</v>
      </c>
      <c r="B42" s="36" t="s">
        <v>38</v>
      </c>
      <c r="C42" s="22">
        <v>0</v>
      </c>
    </row>
    <row r="43" spans="1:3" s="12" customFormat="1" ht="30" x14ac:dyDescent="0.15">
      <c r="A43" s="20" t="s">
        <v>52</v>
      </c>
      <c r="B43" s="36" t="s">
        <v>51</v>
      </c>
      <c r="C43" s="22">
        <v>0</v>
      </c>
    </row>
    <row r="44" spans="1:3" s="12" customFormat="1" ht="30" x14ac:dyDescent="0.15">
      <c r="A44" s="20" t="s">
        <v>56</v>
      </c>
      <c r="B44" s="36" t="s">
        <v>55</v>
      </c>
      <c r="C44" s="22">
        <v>0</v>
      </c>
    </row>
    <row r="45" spans="1:3" s="12" customFormat="1" ht="30" x14ac:dyDescent="0.15">
      <c r="A45" s="20" t="s">
        <v>58</v>
      </c>
      <c r="B45" s="36" t="s">
        <v>57</v>
      </c>
      <c r="C45" s="22">
        <v>0</v>
      </c>
    </row>
    <row r="46" spans="1:3" s="12" customFormat="1" ht="30" x14ac:dyDescent="0.15">
      <c r="A46" s="20" t="s">
        <v>60</v>
      </c>
      <c r="B46" s="36" t="s">
        <v>59</v>
      </c>
      <c r="C46" s="22">
        <v>0</v>
      </c>
    </row>
    <row r="47" spans="1:3" s="12" customFormat="1" ht="31" thickBot="1" x14ac:dyDescent="0.2">
      <c r="A47" s="20" t="s">
        <v>50</v>
      </c>
      <c r="B47" s="36" t="s">
        <v>49</v>
      </c>
      <c r="C47" s="22">
        <v>0</v>
      </c>
    </row>
    <row r="48" spans="1:3" s="33" customFormat="1" ht="27" customHeight="1" thickBot="1" x14ac:dyDescent="0.2">
      <c r="A48" s="100"/>
      <c r="B48" s="31" t="s">
        <v>72</v>
      </c>
      <c r="C48" s="32">
        <f>SUM(C26:C47)</f>
        <v>684.14</v>
      </c>
    </row>
    <row r="49" spans="1:782" s="12" customFormat="1" ht="14" x14ac:dyDescent="0.15">
      <c r="A49" s="38"/>
      <c r="B49" s="16"/>
      <c r="C49" s="39"/>
      <c r="D49" s="18"/>
      <c r="E49" s="40"/>
      <c r="F49" s="40"/>
    </row>
    <row r="50" spans="1:782" s="102" customFormat="1" ht="14" x14ac:dyDescent="0.15">
      <c r="A50" s="18"/>
      <c r="B50" s="29"/>
      <c r="C50" s="23"/>
      <c r="E50" s="19"/>
      <c r="F50" s="19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</row>
    <row r="51" spans="1:782" s="102" customFormat="1" ht="14" x14ac:dyDescent="0.15">
      <c r="A51" s="18"/>
      <c r="B51" s="29"/>
      <c r="C51" s="23"/>
      <c r="E51" s="19"/>
      <c r="F51" s="19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</row>
    <row r="52" spans="1:782" s="102" customFormat="1" ht="14" x14ac:dyDescent="0.15">
      <c r="A52" s="18"/>
      <c r="B52" s="29"/>
      <c r="C52" s="23"/>
      <c r="E52" s="19"/>
      <c r="F52" s="19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</row>
    <row r="53" spans="1:782" s="8" customFormat="1" x14ac:dyDescent="0.15">
      <c r="A53" s="3"/>
      <c r="B53" s="7"/>
      <c r="C53" s="5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</row>
    <row r="54" spans="1:782" s="8" customFormat="1" x14ac:dyDescent="0.15">
      <c r="A54" s="3"/>
      <c r="B54" s="7"/>
      <c r="C54" s="5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</row>
    <row r="55" spans="1:782" s="8" customFormat="1" x14ac:dyDescent="0.15">
      <c r="A55" s="3"/>
      <c r="B55" s="7"/>
      <c r="C55" s="5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</row>
    <row r="56" spans="1:782" s="8" customFormat="1" x14ac:dyDescent="0.15">
      <c r="A56" s="3"/>
      <c r="B56" s="7"/>
      <c r="C56" s="5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</row>
    <row r="57" spans="1:782" s="8" customFormat="1" x14ac:dyDescent="0.15">
      <c r="A57" s="3"/>
      <c r="B57" s="7"/>
      <c r="C57" s="5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</row>
    <row r="58" spans="1:782" s="8" customFormat="1" x14ac:dyDescent="0.15">
      <c r="A58" s="3"/>
      <c r="B58" s="7"/>
      <c r="C58" s="5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</row>
    <row r="59" spans="1:782" s="8" customFormat="1" x14ac:dyDescent="0.15">
      <c r="A59" s="3"/>
      <c r="B59" s="7"/>
      <c r="C59" s="5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</row>
    <row r="60" spans="1:782" s="8" customFormat="1" x14ac:dyDescent="0.15">
      <c r="A60" s="3"/>
      <c r="B60" s="7"/>
      <c r="C60" s="5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</row>
    <row r="61" spans="1:782" s="8" customFormat="1" x14ac:dyDescent="0.15">
      <c r="A61" s="3"/>
      <c r="B61" s="7"/>
      <c r="C61" s="5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</row>
    <row r="62" spans="1:782" s="8" customFormat="1" x14ac:dyDescent="0.15">
      <c r="A62" s="3"/>
      <c r="B62" s="7"/>
      <c r="C62" s="5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</row>
    <row r="63" spans="1:782" s="8" customFormat="1" x14ac:dyDescent="0.15">
      <c r="A63" s="3"/>
      <c r="B63" s="7"/>
      <c r="C63" s="5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</row>
  </sheetData>
  <mergeCells count="1">
    <mergeCell ref="A1:C1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D754-9C1C-425B-A7E2-9A1FD696C794}">
  <dimension ref="A1:ADA62"/>
  <sheetViews>
    <sheetView workbookViewId="0">
      <selection activeCell="F14" sqref="F14"/>
    </sheetView>
  </sheetViews>
  <sheetFormatPr baseColWidth="10" defaultColWidth="10.1640625" defaultRowHeight="16" x14ac:dyDescent="0.15"/>
  <cols>
    <col min="1" max="1" width="5.5" style="9" customWidth="1"/>
    <col min="2" max="2" width="55.5" style="6" customWidth="1"/>
    <col min="3" max="3" width="10.83203125" style="5" customWidth="1"/>
    <col min="4" max="4" width="14.6640625" style="4" customWidth="1"/>
    <col min="5" max="5" width="11.33203125" style="4" customWidth="1"/>
    <col min="6" max="6" width="11.33203125" style="3" customWidth="1"/>
    <col min="7" max="7" width="16.83203125" style="3" customWidth="1"/>
    <col min="8" max="16384" width="10.1640625" style="3"/>
  </cols>
  <sheetData>
    <row r="1" spans="1:7" ht="35.5" customHeight="1" thickBot="1" x14ac:dyDescent="0.2">
      <c r="A1" s="268" t="str">
        <f>"Die Grünen WIEN - GRÜNE MIGRANT*INNEN WIEN - GMW
Angaben für den Rechenschaftsbericht für das Jahr "&amp;Jahrakt</f>
        <v>Die Grünen WIEN - GRÜNE MIGRANT*INNEN WIEN - GMW
Angaben für den Rechenschaftsbericht für das Jahr 2023</v>
      </c>
      <c r="B1" s="269"/>
      <c r="C1" s="270"/>
      <c r="D1" s="3"/>
      <c r="E1" s="3"/>
    </row>
    <row r="2" spans="1:7" s="12" customFormat="1" ht="26.5" customHeight="1" thickBot="1" x14ac:dyDescent="0.2">
      <c r="A2" s="10" t="s">
        <v>2</v>
      </c>
      <c r="B2" s="65" t="s">
        <v>71</v>
      </c>
      <c r="C2" s="99" t="str">
        <f>"ERTRAG
" &amp;Jahrakt</f>
        <v>ERTRAG
2023</v>
      </c>
      <c r="D2" s="17"/>
      <c r="E2" s="18"/>
      <c r="F2" s="40"/>
      <c r="G2" s="40"/>
    </row>
    <row r="3" spans="1:7" s="12" customFormat="1" ht="15" x14ac:dyDescent="0.15">
      <c r="A3" s="57" t="s">
        <v>3</v>
      </c>
      <c r="B3" s="58" t="s">
        <v>6</v>
      </c>
      <c r="C3" s="22">
        <v>0</v>
      </c>
      <c r="D3" s="17"/>
      <c r="E3" s="18"/>
      <c r="F3" s="19"/>
      <c r="G3" s="19"/>
    </row>
    <row r="4" spans="1:7" s="12" customFormat="1" ht="15" x14ac:dyDescent="0.15">
      <c r="A4" s="20" t="s">
        <v>4</v>
      </c>
      <c r="B4" s="21" t="s">
        <v>0</v>
      </c>
      <c r="C4" s="22">
        <v>0</v>
      </c>
      <c r="D4" s="17"/>
      <c r="E4" s="18"/>
      <c r="F4" s="19"/>
      <c r="G4" s="19"/>
    </row>
    <row r="5" spans="1:7" s="12" customFormat="1" ht="15" x14ac:dyDescent="0.15">
      <c r="A5" s="20" t="s">
        <v>5</v>
      </c>
      <c r="B5" s="21" t="s">
        <v>26</v>
      </c>
      <c r="C5" s="22">
        <f>C48</f>
        <v>14971.810000000001</v>
      </c>
      <c r="D5" s="17"/>
      <c r="E5" s="18"/>
      <c r="F5" s="19"/>
      <c r="G5" s="19"/>
    </row>
    <row r="6" spans="1:7" s="12" customFormat="1" ht="30" x14ac:dyDescent="0.15">
      <c r="A6" s="20" t="s">
        <v>7</v>
      </c>
      <c r="B6" s="21" t="s">
        <v>27</v>
      </c>
      <c r="C6" s="22">
        <v>0</v>
      </c>
      <c r="D6" s="23"/>
      <c r="E6" s="23"/>
      <c r="F6" s="19"/>
      <c r="G6" s="19"/>
    </row>
    <row r="7" spans="1:7" s="12" customFormat="1" ht="15.5" customHeight="1" x14ac:dyDescent="0.15">
      <c r="A7" s="20" t="s">
        <v>8</v>
      </c>
      <c r="B7" s="21" t="s">
        <v>19</v>
      </c>
      <c r="C7" s="22">
        <v>0</v>
      </c>
      <c r="D7" s="17"/>
      <c r="E7" s="18"/>
      <c r="F7" s="19"/>
      <c r="G7" s="19"/>
    </row>
    <row r="8" spans="1:7" s="12" customFormat="1" ht="15" x14ac:dyDescent="0.15">
      <c r="A8" s="20" t="s">
        <v>10</v>
      </c>
      <c r="B8" s="21" t="s">
        <v>9</v>
      </c>
      <c r="C8" s="22">
        <v>0</v>
      </c>
      <c r="D8" s="25"/>
      <c r="E8" s="18"/>
      <c r="F8" s="19"/>
      <c r="G8" s="19"/>
    </row>
    <row r="9" spans="1:7" s="12" customFormat="1" ht="15" x14ac:dyDescent="0.15">
      <c r="A9" s="20" t="s">
        <v>11</v>
      </c>
      <c r="B9" s="21" t="s">
        <v>61</v>
      </c>
      <c r="C9" s="22">
        <v>0</v>
      </c>
      <c r="E9" s="18"/>
      <c r="F9" s="19"/>
      <c r="G9" s="19"/>
    </row>
    <row r="10" spans="1:7" s="12" customFormat="1" ht="15" x14ac:dyDescent="0.15">
      <c r="A10" s="20" t="s">
        <v>12</v>
      </c>
      <c r="B10" s="21" t="s">
        <v>62</v>
      </c>
      <c r="C10" s="22">
        <v>0</v>
      </c>
      <c r="D10" s="18"/>
      <c r="E10" s="18"/>
      <c r="F10" s="19"/>
      <c r="G10" s="19"/>
    </row>
    <row r="11" spans="1:7" s="12" customFormat="1" ht="45" x14ac:dyDescent="0.15">
      <c r="A11" s="20" t="s">
        <v>13</v>
      </c>
      <c r="B11" s="21" t="s">
        <v>18</v>
      </c>
      <c r="C11" s="22">
        <v>0</v>
      </c>
      <c r="D11" s="18"/>
      <c r="E11" s="18"/>
      <c r="F11" s="19"/>
      <c r="G11" s="19"/>
    </row>
    <row r="12" spans="1:7" s="12" customFormat="1" ht="15" x14ac:dyDescent="0.15">
      <c r="A12" s="20" t="s">
        <v>14</v>
      </c>
      <c r="B12" s="21" t="s">
        <v>20</v>
      </c>
      <c r="C12" s="22">
        <v>0</v>
      </c>
      <c r="D12" s="18"/>
      <c r="E12" s="18"/>
      <c r="F12" s="19"/>
      <c r="G12" s="19"/>
    </row>
    <row r="13" spans="1:7" s="12" customFormat="1" ht="15" x14ac:dyDescent="0.15">
      <c r="A13" s="20" t="s">
        <v>15</v>
      </c>
      <c r="B13" s="21" t="s">
        <v>21</v>
      </c>
      <c r="C13" s="22">
        <v>0</v>
      </c>
      <c r="D13" s="18"/>
      <c r="E13" s="18"/>
      <c r="F13" s="19"/>
      <c r="G13" s="19"/>
    </row>
    <row r="14" spans="1:7" s="12" customFormat="1" ht="15" x14ac:dyDescent="0.15">
      <c r="A14" s="20" t="s">
        <v>16</v>
      </c>
      <c r="B14" s="21" t="s">
        <v>23</v>
      </c>
      <c r="C14" s="22">
        <v>0</v>
      </c>
      <c r="D14" s="18"/>
      <c r="E14" s="18"/>
      <c r="F14" s="19"/>
      <c r="G14" s="19"/>
    </row>
    <row r="15" spans="1:7" s="12" customFormat="1" ht="15" x14ac:dyDescent="0.15">
      <c r="A15" s="20" t="s">
        <v>17</v>
      </c>
      <c r="B15" s="21" t="s">
        <v>22</v>
      </c>
      <c r="C15" s="22">
        <v>0</v>
      </c>
      <c r="D15" s="18"/>
      <c r="E15" s="18"/>
      <c r="F15" s="19"/>
      <c r="G15" s="19"/>
    </row>
    <row r="16" spans="1:7" s="12" customFormat="1" ht="15" x14ac:dyDescent="0.15">
      <c r="A16" s="20" t="s">
        <v>65</v>
      </c>
      <c r="B16" s="21" t="s">
        <v>24</v>
      </c>
      <c r="C16" s="22">
        <v>0</v>
      </c>
    </row>
    <row r="17" spans="1:7" s="12" customFormat="1" ht="15" x14ac:dyDescent="0.15">
      <c r="A17" s="20" t="s">
        <v>66</v>
      </c>
      <c r="B17" s="21" t="s">
        <v>25</v>
      </c>
      <c r="C17" s="22">
        <v>0</v>
      </c>
    </row>
    <row r="18" spans="1:7" s="12" customFormat="1" ht="15" x14ac:dyDescent="0.15">
      <c r="A18" s="20" t="s">
        <v>28</v>
      </c>
      <c r="B18" s="21" t="s">
        <v>75</v>
      </c>
      <c r="C18" s="22">
        <v>0</v>
      </c>
    </row>
    <row r="19" spans="1:7" s="12" customFormat="1" ht="15" x14ac:dyDescent="0.15">
      <c r="A19" s="20" t="s">
        <v>32</v>
      </c>
      <c r="B19" s="21" t="s">
        <v>31</v>
      </c>
      <c r="C19" s="22">
        <v>0</v>
      </c>
    </row>
    <row r="20" spans="1:7" s="12" customFormat="1" ht="15" x14ac:dyDescent="0.15">
      <c r="A20" s="20" t="s">
        <v>34</v>
      </c>
      <c r="B20" s="21" t="s">
        <v>33</v>
      </c>
      <c r="C20" s="22">
        <v>0</v>
      </c>
    </row>
    <row r="21" spans="1:7" s="12" customFormat="1" ht="15" x14ac:dyDescent="0.15">
      <c r="A21" s="20" t="s">
        <v>30</v>
      </c>
      <c r="B21" s="21" t="s">
        <v>29</v>
      </c>
      <c r="C21" s="22">
        <v>0</v>
      </c>
    </row>
    <row r="22" spans="1:7" s="12" customFormat="1" thickBot="1" x14ac:dyDescent="0.2">
      <c r="A22" s="20" t="s">
        <v>36</v>
      </c>
      <c r="B22" s="21" t="s">
        <v>35</v>
      </c>
      <c r="C22" s="22">
        <v>0</v>
      </c>
    </row>
    <row r="23" spans="1:7" s="33" customFormat="1" ht="27.5" customHeight="1" thickBot="1" x14ac:dyDescent="0.2">
      <c r="A23" s="100"/>
      <c r="B23" s="31" t="s">
        <v>73</v>
      </c>
      <c r="C23" s="32">
        <f>SUM(C3:C22)</f>
        <v>14971.810000000001</v>
      </c>
    </row>
    <row r="24" spans="1:7" s="12" customFormat="1" ht="15" thickBot="1" x14ac:dyDescent="0.2">
      <c r="A24" s="34"/>
      <c r="B24" s="24"/>
      <c r="C24" s="23"/>
    </row>
    <row r="25" spans="1:7" s="12" customFormat="1" ht="26.5" customHeight="1" thickBot="1" x14ac:dyDescent="0.2">
      <c r="A25" s="10" t="s">
        <v>2</v>
      </c>
      <c r="B25" s="65" t="s">
        <v>74</v>
      </c>
      <c r="C25" s="99" t="str">
        <f>"AUFWAND
"&amp;Jahrakt</f>
        <v>AUFWAND
2023</v>
      </c>
      <c r="D25" s="17"/>
      <c r="E25" s="18"/>
      <c r="F25" s="40"/>
      <c r="G25" s="40"/>
    </row>
    <row r="26" spans="1:7" s="12" customFormat="1" ht="15" x14ac:dyDescent="0.15">
      <c r="A26" s="57" t="s">
        <v>3</v>
      </c>
      <c r="B26" s="101" t="s">
        <v>37</v>
      </c>
      <c r="C26" s="22">
        <f>VLOOKUP($A26,'[2]2023'!$A$5:$G$26,7,FALSE)</f>
        <v>2700</v>
      </c>
    </row>
    <row r="27" spans="1:7" s="12" customFormat="1" ht="15" x14ac:dyDescent="0.15">
      <c r="A27" s="20" t="s">
        <v>4</v>
      </c>
      <c r="B27" s="36" t="s">
        <v>39</v>
      </c>
      <c r="C27" s="22">
        <f>VLOOKUP($A27,'[2]2023'!$A$5:$G$26,7,FALSE)</f>
        <v>482.91</v>
      </c>
    </row>
    <row r="28" spans="1:7" s="12" customFormat="1" ht="15" x14ac:dyDescent="0.15">
      <c r="A28" s="20" t="s">
        <v>5</v>
      </c>
      <c r="B28" s="36" t="s">
        <v>46</v>
      </c>
      <c r="C28" s="22">
        <f>VLOOKUP($A28,'[2]2023'!$A$5:$G$26,7,FALSE)</f>
        <v>70.75</v>
      </c>
    </row>
    <row r="29" spans="1:7" s="12" customFormat="1" ht="15" x14ac:dyDescent="0.15">
      <c r="A29" s="20" t="s">
        <v>7</v>
      </c>
      <c r="B29" s="36" t="s">
        <v>42</v>
      </c>
      <c r="C29" s="22">
        <f>VLOOKUP($A29,'[2]2023'!$A$5:$G$26,7,FALSE)</f>
        <v>0</v>
      </c>
    </row>
    <row r="30" spans="1:7" s="12" customFormat="1" ht="15" x14ac:dyDescent="0.15">
      <c r="A30" s="20" t="s">
        <v>8</v>
      </c>
      <c r="B30" s="36" t="s">
        <v>45</v>
      </c>
      <c r="C30" s="22">
        <f>VLOOKUP($A30,'[2]2023'!$A$5:$G$26,7,FALSE)</f>
        <v>0</v>
      </c>
    </row>
    <row r="31" spans="1:7" s="12" customFormat="1" ht="15" x14ac:dyDescent="0.15">
      <c r="A31" s="20" t="s">
        <v>10</v>
      </c>
      <c r="B31" s="36" t="s">
        <v>44</v>
      </c>
      <c r="C31" s="22">
        <f>VLOOKUP($A31,'[2]2023'!$A$5:$G$26,7,FALSE)</f>
        <v>0</v>
      </c>
    </row>
    <row r="32" spans="1:7" s="12" customFormat="1" ht="15" x14ac:dyDescent="0.15">
      <c r="A32" s="20" t="s">
        <v>11</v>
      </c>
      <c r="B32" s="36" t="s">
        <v>43</v>
      </c>
      <c r="C32" s="22">
        <f>VLOOKUP($A32,'[2]2023'!$A$5:$G$26,7,FALSE)</f>
        <v>10383.35</v>
      </c>
    </row>
    <row r="33" spans="1:3" s="12" customFormat="1" ht="15" x14ac:dyDescent="0.15">
      <c r="A33" s="20" t="s">
        <v>12</v>
      </c>
      <c r="B33" s="36" t="s">
        <v>40</v>
      </c>
      <c r="C33" s="22">
        <f>VLOOKUP($A33,'[2]2023'!$A$5:$G$26,7,FALSE)</f>
        <v>0</v>
      </c>
    </row>
    <row r="34" spans="1:3" s="12" customFormat="1" ht="15" x14ac:dyDescent="0.15">
      <c r="A34" s="20" t="s">
        <v>13</v>
      </c>
      <c r="B34" s="36" t="s">
        <v>47</v>
      </c>
      <c r="C34" s="22">
        <f>VLOOKUP($A34,'[2]2023'!$A$5:$G$26,7,FALSE)</f>
        <v>0</v>
      </c>
    </row>
    <row r="35" spans="1:3" s="12" customFormat="1" ht="15" x14ac:dyDescent="0.15">
      <c r="A35" s="20" t="s">
        <v>14</v>
      </c>
      <c r="B35" s="36" t="s">
        <v>1</v>
      </c>
      <c r="C35" s="22">
        <f>VLOOKUP($A35,'[2]2023'!$A$5:$G$26,7,FALSE)</f>
        <v>0</v>
      </c>
    </row>
    <row r="36" spans="1:3" s="12" customFormat="1" ht="15" x14ac:dyDescent="0.15">
      <c r="A36" s="20" t="s">
        <v>15</v>
      </c>
      <c r="B36" s="36" t="s">
        <v>48</v>
      </c>
      <c r="C36" s="22">
        <f>VLOOKUP($A36,'[2]2023'!$A$5:$G$26,7,FALSE)</f>
        <v>0</v>
      </c>
    </row>
    <row r="37" spans="1:3" s="12" customFormat="1" ht="15" x14ac:dyDescent="0.15">
      <c r="A37" s="20" t="s">
        <v>16</v>
      </c>
      <c r="B37" s="36" t="s">
        <v>64</v>
      </c>
      <c r="C37" s="22">
        <f>VLOOKUP($A37,'[2]2023'!$A$5:$G$26,7,FALSE)</f>
        <v>0</v>
      </c>
    </row>
    <row r="38" spans="1:3" s="12" customFormat="1" ht="15" x14ac:dyDescent="0.15">
      <c r="A38" s="20" t="s">
        <v>17</v>
      </c>
      <c r="B38" s="36" t="s">
        <v>41</v>
      </c>
      <c r="C38" s="22">
        <f>VLOOKUP($A38,'[2]2023'!$A$5:$G$26,7,FALSE)</f>
        <v>0</v>
      </c>
    </row>
    <row r="39" spans="1:3" s="12" customFormat="1" ht="30" x14ac:dyDescent="0.15">
      <c r="A39" s="20" t="s">
        <v>65</v>
      </c>
      <c r="B39" s="36" t="s">
        <v>63</v>
      </c>
      <c r="C39" s="22">
        <f>VLOOKUP($A39,'[2]2023'!$A$5:$G$26,7,FALSE)</f>
        <v>0</v>
      </c>
    </row>
    <row r="40" spans="1:3" s="12" customFormat="1" ht="15" x14ac:dyDescent="0.15">
      <c r="A40" s="20" t="s">
        <v>66</v>
      </c>
      <c r="B40" s="36" t="s">
        <v>53</v>
      </c>
      <c r="C40" s="22">
        <f>VLOOKUP($A40,'[2]2023'!$A$5:$G$26,7,FALSE)</f>
        <v>0</v>
      </c>
    </row>
    <row r="41" spans="1:3" s="12" customFormat="1" ht="15" x14ac:dyDescent="0.15">
      <c r="A41" s="20" t="s">
        <v>67</v>
      </c>
      <c r="B41" s="36" t="s">
        <v>54</v>
      </c>
      <c r="C41" s="22">
        <f>VLOOKUP($A41,'[2]2023'!$A$5:$G$26,7,FALSE)</f>
        <v>1334.76</v>
      </c>
    </row>
    <row r="42" spans="1:3" s="12" customFormat="1" ht="30" x14ac:dyDescent="0.15">
      <c r="A42" s="20" t="s">
        <v>68</v>
      </c>
      <c r="B42" s="36" t="s">
        <v>38</v>
      </c>
      <c r="C42" s="22">
        <f>VLOOKUP($A42,'[2]2023'!$A$5:$G$26,7,FALSE)</f>
        <v>0</v>
      </c>
    </row>
    <row r="43" spans="1:3" s="12" customFormat="1" ht="30" x14ac:dyDescent="0.15">
      <c r="A43" s="20" t="s">
        <v>52</v>
      </c>
      <c r="B43" s="36" t="s">
        <v>51</v>
      </c>
      <c r="C43" s="22">
        <f>VLOOKUP($A43,'[2]2023'!$A$5:$G$26,7,FALSE)</f>
        <v>0.04</v>
      </c>
    </row>
    <row r="44" spans="1:3" s="12" customFormat="1" ht="30" x14ac:dyDescent="0.15">
      <c r="A44" s="20" t="s">
        <v>56</v>
      </c>
      <c r="B44" s="36" t="s">
        <v>55</v>
      </c>
      <c r="C44" s="22">
        <f>VLOOKUP($A44,'[2]2023'!$A$5:$G$26,7,FALSE)</f>
        <v>0</v>
      </c>
    </row>
    <row r="45" spans="1:3" s="12" customFormat="1" ht="30" x14ac:dyDescent="0.15">
      <c r="A45" s="20" t="s">
        <v>58</v>
      </c>
      <c r="B45" s="36" t="s">
        <v>57</v>
      </c>
      <c r="C45" s="22">
        <f>VLOOKUP($A45,'[2]2023'!$A$5:$G$26,7,FALSE)</f>
        <v>0</v>
      </c>
    </row>
    <row r="46" spans="1:3" s="12" customFormat="1" ht="30" x14ac:dyDescent="0.15">
      <c r="A46" s="20" t="s">
        <v>60</v>
      </c>
      <c r="B46" s="36" t="s">
        <v>59</v>
      </c>
      <c r="C46" s="22">
        <f>VLOOKUP($A46,'[2]2023'!$A$5:$G$26,7,FALSE)</f>
        <v>0</v>
      </c>
    </row>
    <row r="47" spans="1:3" s="12" customFormat="1" ht="31" thickBot="1" x14ac:dyDescent="0.2">
      <c r="A47" s="20" t="s">
        <v>50</v>
      </c>
      <c r="B47" s="36" t="s">
        <v>49</v>
      </c>
      <c r="C47" s="22">
        <f>VLOOKUP($A47,'[2]2023'!$A$5:$G$26,7,FALSE)</f>
        <v>0</v>
      </c>
    </row>
    <row r="48" spans="1:3" s="33" customFormat="1" ht="27.5" customHeight="1" thickBot="1" x14ac:dyDescent="0.2">
      <c r="A48" s="100"/>
      <c r="B48" s="31" t="s">
        <v>72</v>
      </c>
      <c r="C48" s="32">
        <f>SUM(C26:C47)</f>
        <v>14971.810000000001</v>
      </c>
    </row>
    <row r="49" spans="1:781" s="12" customFormat="1" ht="14" x14ac:dyDescent="0.15">
      <c r="A49" s="38"/>
      <c r="B49" s="16"/>
      <c r="C49" s="220"/>
      <c r="D49" s="40"/>
      <c r="E49" s="40"/>
    </row>
    <row r="50" spans="1:781" s="102" customFormat="1" ht="14" x14ac:dyDescent="0.15">
      <c r="A50" s="18"/>
      <c r="B50" s="29"/>
      <c r="C50" s="23"/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</row>
    <row r="51" spans="1:781" s="102" customFormat="1" ht="14" x14ac:dyDescent="0.15">
      <c r="A51" s="18"/>
      <c r="B51" s="29"/>
      <c r="C51" s="23"/>
      <c r="D51" s="19"/>
      <c r="E51" s="19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</row>
    <row r="52" spans="1:781" s="102" customFormat="1" ht="14" x14ac:dyDescent="0.15">
      <c r="A52" s="18"/>
      <c r="B52" s="29"/>
      <c r="C52" s="23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</row>
    <row r="53" spans="1:781" s="102" customFormat="1" ht="14" x14ac:dyDescent="0.15">
      <c r="A53" s="18"/>
      <c r="B53" s="29"/>
      <c r="C53" s="23"/>
      <c r="D53" s="19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</row>
    <row r="54" spans="1:781" s="102" customFormat="1" ht="14" x14ac:dyDescent="0.15">
      <c r="A54" s="18"/>
      <c r="B54" s="29"/>
      <c r="C54" s="23"/>
      <c r="D54" s="19"/>
      <c r="E54" s="19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</row>
    <row r="55" spans="1:781" s="102" customFormat="1" ht="14" x14ac:dyDescent="0.15">
      <c r="A55" s="18"/>
      <c r="B55" s="29"/>
      <c r="C55" s="23"/>
      <c r="D55" s="19"/>
      <c r="E55" s="19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</row>
    <row r="56" spans="1:781" s="102" customFormat="1" ht="14" x14ac:dyDescent="0.15">
      <c r="A56" s="18"/>
      <c r="B56" s="29"/>
      <c r="C56" s="23"/>
      <c r="D56" s="19"/>
      <c r="E56" s="19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</row>
    <row r="57" spans="1:781" s="8" customFormat="1" x14ac:dyDescent="0.15">
      <c r="A57" s="3"/>
      <c r="B57" s="7"/>
      <c r="C57" s="5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</row>
    <row r="58" spans="1:781" s="8" customFormat="1" x14ac:dyDescent="0.15">
      <c r="A58" s="3"/>
      <c r="B58" s="7"/>
      <c r="C58" s="5"/>
      <c r="D58" s="4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</row>
    <row r="59" spans="1:781" s="8" customFormat="1" x14ac:dyDescent="0.15">
      <c r="A59" s="3"/>
      <c r="B59" s="7"/>
      <c r="C59" s="5"/>
      <c r="D59" s="4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</row>
    <row r="60" spans="1:781" s="8" customFormat="1" x14ac:dyDescent="0.15">
      <c r="A60" s="3"/>
      <c r="B60" s="7"/>
      <c r="C60" s="5"/>
      <c r="D60" s="4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</row>
    <row r="61" spans="1:781" s="8" customFormat="1" x14ac:dyDescent="0.15">
      <c r="A61" s="3"/>
      <c r="B61" s="7"/>
      <c r="C61" s="5"/>
      <c r="D61" s="4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</row>
    <row r="62" spans="1:781" s="8" customFormat="1" x14ac:dyDescent="0.15">
      <c r="A62" s="3"/>
      <c r="B62" s="7"/>
      <c r="C62" s="5"/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</row>
  </sheetData>
  <mergeCells count="1">
    <mergeCell ref="A1:C1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EA2B-14F2-4F49-B6BE-5AE69298E86A}">
  <dimension ref="A1:ACZ42"/>
  <sheetViews>
    <sheetView workbookViewId="0">
      <selection activeCell="F14" sqref="F14"/>
    </sheetView>
  </sheetViews>
  <sheetFormatPr baseColWidth="10" defaultColWidth="10.1640625" defaultRowHeight="16" x14ac:dyDescent="0.15"/>
  <cols>
    <col min="1" max="1" width="59.1640625" style="242" customWidth="1"/>
    <col min="2" max="2" width="12.6640625" style="239" customWidth="1"/>
    <col min="3" max="3" width="14.6640625" style="241" customWidth="1"/>
    <col min="4" max="4" width="11.33203125" style="241" customWidth="1"/>
    <col min="5" max="5" width="11.33203125" style="221" customWidth="1"/>
    <col min="6" max="6" width="16.83203125" style="221" customWidth="1"/>
    <col min="7" max="16384" width="10.1640625" style="221"/>
  </cols>
  <sheetData>
    <row r="1" spans="1:6" ht="17" thickBot="1" x14ac:dyDescent="0.2">
      <c r="A1" s="292" t="s">
        <v>205</v>
      </c>
      <c r="B1" s="293"/>
      <c r="C1" s="221"/>
      <c r="D1" s="221"/>
    </row>
    <row r="2" spans="1:6" s="227" customFormat="1" thickBot="1" x14ac:dyDescent="0.2">
      <c r="A2" s="222" t="s">
        <v>76</v>
      </c>
      <c r="B2" s="223"/>
      <c r="C2" s="224"/>
      <c r="D2" s="225"/>
      <c r="E2" s="226"/>
      <c r="F2" s="226"/>
    </row>
    <row r="3" spans="1:6" s="227" customFormat="1" ht="15" x14ac:dyDescent="0.15">
      <c r="A3" s="228" t="s">
        <v>206</v>
      </c>
      <c r="B3" s="229">
        <v>892.5</v>
      </c>
      <c r="C3" s="224"/>
      <c r="D3" s="225"/>
      <c r="E3" s="230"/>
      <c r="F3" s="230"/>
    </row>
    <row r="4" spans="1:6" s="227" customFormat="1" ht="15" thickBot="1" x14ac:dyDescent="0.2">
      <c r="A4" s="231"/>
      <c r="B4" s="229"/>
      <c r="C4" s="224"/>
      <c r="D4" s="225"/>
      <c r="E4" s="230"/>
      <c r="F4" s="230"/>
    </row>
    <row r="5" spans="1:6" s="227" customFormat="1" thickBot="1" x14ac:dyDescent="0.2">
      <c r="A5" s="222" t="s">
        <v>207</v>
      </c>
      <c r="B5" s="223"/>
      <c r="C5" s="224"/>
      <c r="D5" s="225"/>
      <c r="E5" s="226"/>
      <c r="F5" s="226"/>
    </row>
    <row r="6" spans="1:6" s="227" customFormat="1" ht="15" x14ac:dyDescent="0.15">
      <c r="A6" s="231" t="s">
        <v>208</v>
      </c>
      <c r="B6" s="229">
        <v>1800</v>
      </c>
      <c r="C6" s="232"/>
      <c r="D6" s="232"/>
      <c r="E6" s="230"/>
      <c r="F6" s="230"/>
    </row>
    <row r="7" spans="1:6" s="227" customFormat="1" ht="15" thickBot="1" x14ac:dyDescent="0.2">
      <c r="A7" s="231"/>
      <c r="B7" s="229"/>
      <c r="C7" s="224"/>
      <c r="D7" s="225"/>
      <c r="E7" s="230"/>
      <c r="F7" s="230"/>
    </row>
    <row r="8" spans="1:6" s="227" customFormat="1" thickBot="1" x14ac:dyDescent="0.2">
      <c r="A8" s="222" t="s">
        <v>209</v>
      </c>
      <c r="B8" s="223"/>
      <c r="C8" s="224"/>
      <c r="D8" s="225"/>
      <c r="E8" s="226"/>
      <c r="F8" s="226"/>
    </row>
    <row r="9" spans="1:6" s="227" customFormat="1" ht="30" x14ac:dyDescent="0.15">
      <c r="A9" s="231" t="s">
        <v>210</v>
      </c>
      <c r="B9" s="233">
        <v>393.16</v>
      </c>
      <c r="D9" s="225"/>
      <c r="E9" s="230"/>
      <c r="F9" s="230"/>
    </row>
    <row r="10" spans="1:6" s="227" customFormat="1" ht="15" x14ac:dyDescent="0.15">
      <c r="A10" s="231" t="s">
        <v>211</v>
      </c>
      <c r="B10" s="229">
        <f>1820+4970.27</f>
        <v>6790.27</v>
      </c>
      <c r="D10" s="225"/>
      <c r="E10" s="230"/>
      <c r="F10" s="230"/>
    </row>
    <row r="11" spans="1:6" s="227" customFormat="1" ht="15" x14ac:dyDescent="0.15">
      <c r="A11" s="231" t="s">
        <v>212</v>
      </c>
      <c r="B11" s="229">
        <v>1135.8900000000001</v>
      </c>
      <c r="D11" s="225"/>
      <c r="E11" s="230"/>
      <c r="F11" s="230"/>
    </row>
    <row r="12" spans="1:6" s="227" customFormat="1" ht="15" x14ac:dyDescent="0.15">
      <c r="A12" s="231" t="s">
        <v>213</v>
      </c>
      <c r="B12" s="229">
        <f>525.54+5.23</f>
        <v>530.77</v>
      </c>
      <c r="D12" s="225"/>
      <c r="E12" s="230"/>
      <c r="F12" s="230"/>
    </row>
    <row r="13" spans="1:6" s="227" customFormat="1" ht="15" x14ac:dyDescent="0.15">
      <c r="A13" s="231" t="s">
        <v>208</v>
      </c>
      <c r="B13" s="229">
        <v>3400</v>
      </c>
      <c r="D13" s="225"/>
      <c r="E13" s="230"/>
      <c r="F13" s="230"/>
    </row>
    <row r="14" spans="1:6" s="227" customFormat="1" ht="15" x14ac:dyDescent="0.15">
      <c r="A14" s="234" t="s">
        <v>214</v>
      </c>
      <c r="B14" s="235">
        <f>SUM(B9:B13)</f>
        <v>12250.09</v>
      </c>
      <c r="D14" s="225"/>
      <c r="E14" s="230"/>
      <c r="F14" s="230"/>
    </row>
    <row r="15" spans="1:6" s="227" customFormat="1" ht="15" thickBot="1" x14ac:dyDescent="0.2">
      <c r="A15" s="231"/>
      <c r="B15" s="229"/>
      <c r="C15" s="225"/>
      <c r="D15" s="225"/>
      <c r="E15" s="230"/>
      <c r="F15" s="230"/>
    </row>
    <row r="16" spans="1:6" s="227" customFormat="1" thickBot="1" x14ac:dyDescent="0.2">
      <c r="A16" s="222" t="s">
        <v>215</v>
      </c>
      <c r="B16" s="223"/>
      <c r="C16" s="224"/>
      <c r="D16" s="225"/>
      <c r="E16" s="226"/>
      <c r="F16" s="226"/>
    </row>
    <row r="17" spans="1:6" s="227" customFormat="1" ht="15" x14ac:dyDescent="0.15">
      <c r="A17" s="231" t="s">
        <v>216</v>
      </c>
      <c r="B17" s="229">
        <v>1800</v>
      </c>
      <c r="C17" s="225"/>
      <c r="D17" s="225"/>
      <c r="E17" s="230"/>
      <c r="F17" s="230"/>
    </row>
    <row r="18" spans="1:6" s="227" customFormat="1" ht="15" thickBot="1" x14ac:dyDescent="0.2">
      <c r="A18" s="231"/>
      <c r="B18" s="229"/>
      <c r="C18" s="225"/>
      <c r="D18" s="225"/>
      <c r="E18" s="230"/>
      <c r="F18" s="230"/>
    </row>
    <row r="19" spans="1:6" s="227" customFormat="1" thickBot="1" x14ac:dyDescent="0.2">
      <c r="A19" s="222" t="s">
        <v>217</v>
      </c>
      <c r="B19" s="223"/>
      <c r="C19" s="224"/>
      <c r="D19" s="225"/>
      <c r="E19" s="226"/>
      <c r="F19" s="226"/>
    </row>
    <row r="20" spans="1:6" s="227" customFormat="1" ht="15" x14ac:dyDescent="0.15">
      <c r="A20" s="231" t="s">
        <v>218</v>
      </c>
      <c r="B20" s="229">
        <v>700</v>
      </c>
    </row>
    <row r="21" spans="1:6" s="227" customFormat="1" ht="15" x14ac:dyDescent="0.15">
      <c r="A21" s="231" t="s">
        <v>219</v>
      </c>
      <c r="B21" s="229">
        <f>2720+334.65</f>
        <v>3054.65</v>
      </c>
    </row>
    <row r="22" spans="1:6" s="227" customFormat="1" ht="15" x14ac:dyDescent="0.15">
      <c r="A22" s="234" t="s">
        <v>220</v>
      </c>
      <c r="B22" s="235">
        <f>B20+B21</f>
        <v>3754.65</v>
      </c>
      <c r="D22" s="225"/>
      <c r="E22" s="230"/>
      <c r="F22" s="230"/>
    </row>
    <row r="23" spans="1:6" s="227" customFormat="1" ht="15" thickBot="1" x14ac:dyDescent="0.2">
      <c r="A23" s="231"/>
      <c r="B23" s="229"/>
    </row>
    <row r="24" spans="1:6" s="227" customFormat="1" thickBot="1" x14ac:dyDescent="0.2">
      <c r="A24" s="222" t="s">
        <v>221</v>
      </c>
      <c r="B24" s="223"/>
      <c r="C24" s="224"/>
      <c r="D24" s="225"/>
      <c r="E24" s="226"/>
      <c r="F24" s="226"/>
    </row>
    <row r="25" spans="1:6" s="227" customFormat="1" ht="15" x14ac:dyDescent="0.15">
      <c r="A25" s="231" t="s">
        <v>222</v>
      </c>
      <c r="B25" s="229">
        <v>15873.38</v>
      </c>
    </row>
    <row r="26" spans="1:6" s="227" customFormat="1" ht="15" x14ac:dyDescent="0.15">
      <c r="A26" s="231" t="s">
        <v>223</v>
      </c>
      <c r="B26" s="229">
        <v>4440</v>
      </c>
    </row>
    <row r="27" spans="1:6" s="227" customFormat="1" ht="15" x14ac:dyDescent="0.15">
      <c r="A27" s="234" t="s">
        <v>224</v>
      </c>
      <c r="B27" s="235">
        <f>B25+B26</f>
        <v>20313.379999999997</v>
      </c>
      <c r="D27" s="225"/>
      <c r="E27" s="230"/>
      <c r="F27" s="230"/>
    </row>
    <row r="28" spans="1:6" s="227" customFormat="1" ht="15" thickBot="1" x14ac:dyDescent="0.2">
      <c r="A28" s="231"/>
      <c r="B28" s="229"/>
    </row>
    <row r="29" spans="1:6" s="227" customFormat="1" thickBot="1" x14ac:dyDescent="0.2">
      <c r="A29" s="222" t="s">
        <v>225</v>
      </c>
      <c r="B29" s="223"/>
      <c r="C29" s="224"/>
      <c r="D29" s="225"/>
      <c r="E29" s="226"/>
      <c r="F29" s="226"/>
    </row>
    <row r="30" spans="1:6" s="227" customFormat="1" ht="15" x14ac:dyDescent="0.15">
      <c r="A30" s="231" t="s">
        <v>208</v>
      </c>
      <c r="B30" s="229">
        <v>5255</v>
      </c>
    </row>
    <row r="31" spans="1:6" s="227" customFormat="1" ht="15" thickBot="1" x14ac:dyDescent="0.2">
      <c r="A31" s="231"/>
      <c r="B31" s="229"/>
    </row>
    <row r="32" spans="1:6" s="227" customFormat="1" thickBot="1" x14ac:dyDescent="0.2">
      <c r="A32" s="222" t="s">
        <v>226</v>
      </c>
      <c r="B32" s="223"/>
      <c r="C32" s="224"/>
      <c r="D32" s="225"/>
      <c r="E32" s="226"/>
      <c r="F32" s="226"/>
    </row>
    <row r="33" spans="1:780" s="227" customFormat="1" ht="15" x14ac:dyDescent="0.15">
      <c r="A33" s="231" t="s">
        <v>227</v>
      </c>
      <c r="B33" s="229">
        <v>499.34</v>
      </c>
    </row>
    <row r="34" spans="1:780" s="227" customFormat="1" ht="15" thickBot="1" x14ac:dyDescent="0.2">
      <c r="A34" s="236"/>
      <c r="B34" s="237"/>
    </row>
    <row r="35" spans="1:780" s="240" customFormat="1" x14ac:dyDescent="0.15">
      <c r="A35" s="238"/>
      <c r="B35" s="239"/>
      <c r="C35" s="241"/>
      <c r="D35" s="24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  <c r="GE35" s="221"/>
      <c r="GF35" s="221"/>
      <c r="GG35" s="221"/>
      <c r="GH35" s="221"/>
      <c r="GI35" s="221"/>
      <c r="GJ35" s="221"/>
      <c r="GK35" s="221"/>
      <c r="GL35" s="221"/>
      <c r="GM35" s="221"/>
      <c r="GN35" s="221"/>
      <c r="GO35" s="221"/>
      <c r="GP35" s="221"/>
      <c r="GQ35" s="221"/>
      <c r="GR35" s="221"/>
      <c r="GS35" s="221"/>
      <c r="GT35" s="221"/>
      <c r="GU35" s="221"/>
      <c r="GV35" s="221"/>
      <c r="GW35" s="221"/>
      <c r="GX35" s="221"/>
      <c r="GY35" s="221"/>
      <c r="GZ35" s="221"/>
      <c r="HA35" s="221"/>
      <c r="HB35" s="221"/>
      <c r="HC35" s="221"/>
      <c r="HD35" s="221"/>
      <c r="HE35" s="221"/>
      <c r="HF35" s="221"/>
      <c r="HG35" s="221"/>
      <c r="HH35" s="221"/>
      <c r="HI35" s="221"/>
      <c r="HJ35" s="221"/>
      <c r="HK35" s="221"/>
      <c r="HL35" s="221"/>
      <c r="HM35" s="221"/>
      <c r="HN35" s="221"/>
      <c r="HO35" s="221"/>
      <c r="HP35" s="221"/>
      <c r="HQ35" s="221"/>
      <c r="HR35" s="221"/>
      <c r="HS35" s="221"/>
      <c r="HT35" s="221"/>
      <c r="HU35" s="221"/>
      <c r="HV35" s="221"/>
      <c r="HW35" s="221"/>
      <c r="HX35" s="221"/>
      <c r="HY35" s="221"/>
      <c r="HZ35" s="221"/>
      <c r="IA35" s="221"/>
      <c r="IB35" s="221"/>
      <c r="IC35" s="221"/>
      <c r="ID35" s="221"/>
      <c r="IE35" s="221"/>
      <c r="IF35" s="221"/>
      <c r="IG35" s="221"/>
      <c r="IH35" s="221"/>
      <c r="II35" s="221"/>
      <c r="IJ35" s="221"/>
      <c r="IK35" s="221"/>
      <c r="IL35" s="221"/>
      <c r="IM35" s="221"/>
      <c r="IN35" s="221"/>
      <c r="IO35" s="221"/>
      <c r="IP35" s="221"/>
      <c r="IQ35" s="221"/>
      <c r="IR35" s="221"/>
      <c r="IS35" s="221"/>
      <c r="IT35" s="221"/>
      <c r="IU35" s="221"/>
      <c r="IV35" s="221"/>
      <c r="IW35" s="221"/>
      <c r="IX35" s="221"/>
      <c r="IY35" s="221"/>
      <c r="IZ35" s="221"/>
      <c r="JA35" s="221"/>
      <c r="JB35" s="221"/>
      <c r="JC35" s="221"/>
      <c r="JD35" s="221"/>
      <c r="JE35" s="221"/>
      <c r="JF35" s="221"/>
      <c r="JG35" s="221"/>
      <c r="JH35" s="221"/>
      <c r="JI35" s="221"/>
      <c r="JJ35" s="221"/>
      <c r="JK35" s="221"/>
      <c r="JL35" s="221"/>
      <c r="JM35" s="221"/>
      <c r="JN35" s="221"/>
      <c r="JO35" s="221"/>
      <c r="JP35" s="221"/>
      <c r="JQ35" s="221"/>
      <c r="JR35" s="221"/>
      <c r="JS35" s="221"/>
      <c r="JT35" s="221"/>
      <c r="JU35" s="221"/>
      <c r="JV35" s="221"/>
      <c r="JW35" s="221"/>
      <c r="JX35" s="221"/>
      <c r="JY35" s="221"/>
      <c r="JZ35" s="221"/>
      <c r="KA35" s="221"/>
      <c r="KB35" s="221"/>
      <c r="KC35" s="221"/>
      <c r="KD35" s="221"/>
      <c r="KE35" s="221"/>
      <c r="KF35" s="221"/>
      <c r="KG35" s="221"/>
      <c r="KH35" s="221"/>
      <c r="KI35" s="221"/>
      <c r="KJ35" s="221"/>
      <c r="KK35" s="221"/>
      <c r="KL35" s="221"/>
      <c r="KM35" s="221"/>
      <c r="KN35" s="221"/>
      <c r="KO35" s="221"/>
      <c r="KP35" s="221"/>
      <c r="KQ35" s="221"/>
      <c r="KR35" s="221"/>
      <c r="KS35" s="221"/>
      <c r="KT35" s="221"/>
      <c r="KU35" s="221"/>
      <c r="KV35" s="221"/>
      <c r="KW35" s="221"/>
      <c r="KX35" s="221"/>
      <c r="KY35" s="221"/>
      <c r="KZ35" s="221"/>
      <c r="LA35" s="221"/>
      <c r="LB35" s="221"/>
      <c r="LC35" s="221"/>
      <c r="LD35" s="221"/>
      <c r="LE35" s="221"/>
      <c r="LF35" s="221"/>
      <c r="LG35" s="221"/>
      <c r="LH35" s="221"/>
      <c r="LI35" s="221"/>
      <c r="LJ35" s="221"/>
      <c r="LK35" s="221"/>
      <c r="LL35" s="221"/>
      <c r="LM35" s="221"/>
      <c r="LN35" s="221"/>
      <c r="LO35" s="221"/>
      <c r="LP35" s="221"/>
      <c r="LQ35" s="221"/>
      <c r="LR35" s="221"/>
      <c r="LS35" s="221"/>
      <c r="LT35" s="221"/>
      <c r="LU35" s="221"/>
      <c r="LV35" s="221"/>
      <c r="LW35" s="221"/>
      <c r="LX35" s="221"/>
      <c r="LY35" s="221"/>
      <c r="LZ35" s="221"/>
      <c r="MA35" s="221"/>
      <c r="MB35" s="221"/>
      <c r="MC35" s="221"/>
      <c r="MD35" s="221"/>
      <c r="ME35" s="221"/>
      <c r="MF35" s="221"/>
      <c r="MG35" s="221"/>
      <c r="MH35" s="221"/>
      <c r="MI35" s="221"/>
      <c r="MJ35" s="221"/>
      <c r="MK35" s="221"/>
      <c r="ML35" s="221"/>
      <c r="MM35" s="221"/>
      <c r="MN35" s="221"/>
      <c r="MO35" s="221"/>
      <c r="MP35" s="221"/>
      <c r="MQ35" s="221"/>
      <c r="MR35" s="221"/>
      <c r="MS35" s="221"/>
      <c r="MT35" s="221"/>
      <c r="MU35" s="221"/>
      <c r="MV35" s="221"/>
      <c r="MW35" s="221"/>
      <c r="MX35" s="221"/>
      <c r="MY35" s="221"/>
      <c r="MZ35" s="221"/>
      <c r="NA35" s="221"/>
      <c r="NB35" s="221"/>
      <c r="NC35" s="221"/>
      <c r="ND35" s="221"/>
      <c r="NE35" s="221"/>
      <c r="NF35" s="221"/>
      <c r="NG35" s="221"/>
      <c r="NH35" s="221"/>
      <c r="NI35" s="221"/>
      <c r="NJ35" s="221"/>
      <c r="NK35" s="221"/>
      <c r="NL35" s="221"/>
      <c r="NM35" s="221"/>
      <c r="NN35" s="221"/>
      <c r="NO35" s="221"/>
      <c r="NP35" s="221"/>
      <c r="NQ35" s="221"/>
      <c r="NR35" s="221"/>
      <c r="NS35" s="221"/>
      <c r="NT35" s="221"/>
      <c r="NU35" s="221"/>
      <c r="NV35" s="221"/>
      <c r="NW35" s="221"/>
      <c r="NX35" s="221"/>
      <c r="NY35" s="221"/>
      <c r="NZ35" s="221"/>
      <c r="OA35" s="221"/>
      <c r="OB35" s="221"/>
      <c r="OC35" s="221"/>
      <c r="OD35" s="221"/>
      <c r="OE35" s="221"/>
      <c r="OF35" s="221"/>
      <c r="OG35" s="221"/>
      <c r="OH35" s="221"/>
      <c r="OI35" s="221"/>
      <c r="OJ35" s="221"/>
      <c r="OK35" s="221"/>
      <c r="OL35" s="221"/>
      <c r="OM35" s="221"/>
      <c r="ON35" s="221"/>
      <c r="OO35" s="221"/>
      <c r="OP35" s="221"/>
      <c r="OQ35" s="221"/>
      <c r="OR35" s="221"/>
      <c r="OS35" s="221"/>
      <c r="OT35" s="221"/>
      <c r="OU35" s="221"/>
      <c r="OV35" s="221"/>
      <c r="OW35" s="221"/>
      <c r="OX35" s="221"/>
      <c r="OY35" s="221"/>
      <c r="OZ35" s="221"/>
      <c r="PA35" s="221"/>
      <c r="PB35" s="221"/>
      <c r="PC35" s="221"/>
      <c r="PD35" s="221"/>
      <c r="PE35" s="221"/>
      <c r="PF35" s="221"/>
      <c r="PG35" s="221"/>
      <c r="PH35" s="221"/>
      <c r="PI35" s="221"/>
      <c r="PJ35" s="221"/>
      <c r="PK35" s="221"/>
      <c r="PL35" s="221"/>
      <c r="PM35" s="221"/>
      <c r="PN35" s="221"/>
      <c r="PO35" s="221"/>
      <c r="PP35" s="221"/>
      <c r="PQ35" s="221"/>
      <c r="PR35" s="221"/>
      <c r="PS35" s="221"/>
      <c r="PT35" s="221"/>
      <c r="PU35" s="221"/>
      <c r="PV35" s="221"/>
      <c r="PW35" s="221"/>
      <c r="PX35" s="221"/>
      <c r="PY35" s="221"/>
      <c r="PZ35" s="221"/>
      <c r="QA35" s="221"/>
      <c r="QB35" s="221"/>
      <c r="QC35" s="221"/>
      <c r="QD35" s="221"/>
      <c r="QE35" s="221"/>
      <c r="QF35" s="221"/>
      <c r="QG35" s="221"/>
      <c r="QH35" s="221"/>
      <c r="QI35" s="221"/>
      <c r="QJ35" s="221"/>
      <c r="QK35" s="221"/>
      <c r="QL35" s="221"/>
      <c r="QM35" s="221"/>
      <c r="QN35" s="221"/>
      <c r="QO35" s="221"/>
      <c r="QP35" s="221"/>
      <c r="QQ35" s="221"/>
      <c r="QR35" s="221"/>
      <c r="QS35" s="221"/>
      <c r="QT35" s="221"/>
      <c r="QU35" s="221"/>
      <c r="QV35" s="221"/>
      <c r="QW35" s="221"/>
      <c r="QX35" s="221"/>
      <c r="QY35" s="221"/>
      <c r="QZ35" s="221"/>
      <c r="RA35" s="221"/>
      <c r="RB35" s="221"/>
      <c r="RC35" s="221"/>
      <c r="RD35" s="221"/>
      <c r="RE35" s="221"/>
      <c r="RF35" s="221"/>
      <c r="RG35" s="221"/>
      <c r="RH35" s="221"/>
      <c r="RI35" s="221"/>
      <c r="RJ35" s="221"/>
      <c r="RK35" s="221"/>
      <c r="RL35" s="221"/>
      <c r="RM35" s="221"/>
      <c r="RN35" s="221"/>
      <c r="RO35" s="221"/>
      <c r="RP35" s="221"/>
      <c r="RQ35" s="221"/>
      <c r="RR35" s="221"/>
      <c r="RS35" s="221"/>
      <c r="RT35" s="221"/>
      <c r="RU35" s="221"/>
      <c r="RV35" s="221"/>
      <c r="RW35" s="221"/>
      <c r="RX35" s="221"/>
      <c r="RY35" s="221"/>
      <c r="RZ35" s="221"/>
      <c r="SA35" s="221"/>
      <c r="SB35" s="221"/>
      <c r="SC35" s="221"/>
      <c r="SD35" s="221"/>
      <c r="SE35" s="221"/>
      <c r="SF35" s="221"/>
      <c r="SG35" s="221"/>
      <c r="SH35" s="221"/>
      <c r="SI35" s="221"/>
      <c r="SJ35" s="221"/>
      <c r="SK35" s="221"/>
      <c r="SL35" s="221"/>
      <c r="SM35" s="221"/>
      <c r="SN35" s="221"/>
      <c r="SO35" s="221"/>
      <c r="SP35" s="221"/>
      <c r="SQ35" s="221"/>
      <c r="SR35" s="221"/>
      <c r="SS35" s="221"/>
      <c r="ST35" s="221"/>
      <c r="SU35" s="221"/>
      <c r="SV35" s="221"/>
      <c r="SW35" s="221"/>
      <c r="SX35" s="221"/>
      <c r="SY35" s="221"/>
      <c r="SZ35" s="221"/>
      <c r="TA35" s="221"/>
      <c r="TB35" s="221"/>
      <c r="TC35" s="221"/>
      <c r="TD35" s="221"/>
      <c r="TE35" s="221"/>
      <c r="TF35" s="221"/>
      <c r="TG35" s="221"/>
      <c r="TH35" s="221"/>
      <c r="TI35" s="221"/>
      <c r="TJ35" s="221"/>
      <c r="TK35" s="221"/>
      <c r="TL35" s="221"/>
      <c r="TM35" s="221"/>
      <c r="TN35" s="221"/>
      <c r="TO35" s="221"/>
      <c r="TP35" s="221"/>
      <c r="TQ35" s="221"/>
      <c r="TR35" s="221"/>
      <c r="TS35" s="221"/>
      <c r="TT35" s="221"/>
      <c r="TU35" s="221"/>
      <c r="TV35" s="221"/>
      <c r="TW35" s="221"/>
      <c r="TX35" s="221"/>
      <c r="TY35" s="221"/>
      <c r="TZ35" s="221"/>
      <c r="UA35" s="221"/>
      <c r="UB35" s="221"/>
      <c r="UC35" s="221"/>
      <c r="UD35" s="221"/>
      <c r="UE35" s="221"/>
      <c r="UF35" s="221"/>
      <c r="UG35" s="221"/>
      <c r="UH35" s="221"/>
      <c r="UI35" s="221"/>
      <c r="UJ35" s="221"/>
      <c r="UK35" s="221"/>
      <c r="UL35" s="221"/>
      <c r="UM35" s="221"/>
      <c r="UN35" s="221"/>
      <c r="UO35" s="221"/>
      <c r="UP35" s="221"/>
      <c r="UQ35" s="221"/>
      <c r="UR35" s="221"/>
      <c r="US35" s="221"/>
      <c r="UT35" s="221"/>
      <c r="UU35" s="221"/>
      <c r="UV35" s="221"/>
      <c r="UW35" s="221"/>
      <c r="UX35" s="221"/>
      <c r="UY35" s="221"/>
      <c r="UZ35" s="221"/>
      <c r="VA35" s="221"/>
      <c r="VB35" s="221"/>
      <c r="VC35" s="221"/>
      <c r="VD35" s="221"/>
      <c r="VE35" s="221"/>
      <c r="VF35" s="221"/>
      <c r="VG35" s="221"/>
      <c r="VH35" s="221"/>
      <c r="VI35" s="221"/>
      <c r="VJ35" s="221"/>
      <c r="VK35" s="221"/>
      <c r="VL35" s="221"/>
      <c r="VM35" s="221"/>
      <c r="VN35" s="221"/>
      <c r="VO35" s="221"/>
      <c r="VP35" s="221"/>
      <c r="VQ35" s="221"/>
      <c r="VR35" s="221"/>
      <c r="VS35" s="221"/>
      <c r="VT35" s="221"/>
      <c r="VU35" s="221"/>
      <c r="VV35" s="221"/>
      <c r="VW35" s="221"/>
      <c r="VX35" s="221"/>
      <c r="VY35" s="221"/>
      <c r="VZ35" s="221"/>
      <c r="WA35" s="221"/>
      <c r="WB35" s="221"/>
      <c r="WC35" s="221"/>
      <c r="WD35" s="221"/>
      <c r="WE35" s="221"/>
      <c r="WF35" s="221"/>
      <c r="WG35" s="221"/>
      <c r="WH35" s="221"/>
      <c r="WI35" s="221"/>
      <c r="WJ35" s="221"/>
      <c r="WK35" s="221"/>
      <c r="WL35" s="221"/>
      <c r="WM35" s="221"/>
      <c r="WN35" s="221"/>
      <c r="WO35" s="221"/>
      <c r="WP35" s="221"/>
      <c r="WQ35" s="221"/>
      <c r="WR35" s="221"/>
      <c r="WS35" s="221"/>
      <c r="WT35" s="221"/>
      <c r="WU35" s="221"/>
      <c r="WV35" s="221"/>
      <c r="WW35" s="221"/>
      <c r="WX35" s="221"/>
      <c r="WY35" s="221"/>
      <c r="WZ35" s="221"/>
      <c r="XA35" s="221"/>
      <c r="XB35" s="221"/>
      <c r="XC35" s="221"/>
      <c r="XD35" s="221"/>
      <c r="XE35" s="221"/>
      <c r="XF35" s="221"/>
      <c r="XG35" s="221"/>
      <c r="XH35" s="221"/>
      <c r="XI35" s="221"/>
      <c r="XJ35" s="221"/>
      <c r="XK35" s="221"/>
      <c r="XL35" s="221"/>
      <c r="XM35" s="221"/>
      <c r="XN35" s="221"/>
      <c r="XO35" s="221"/>
      <c r="XP35" s="221"/>
      <c r="XQ35" s="221"/>
      <c r="XR35" s="221"/>
      <c r="XS35" s="221"/>
      <c r="XT35" s="221"/>
      <c r="XU35" s="221"/>
      <c r="XV35" s="221"/>
      <c r="XW35" s="221"/>
      <c r="XX35" s="221"/>
      <c r="XY35" s="221"/>
      <c r="XZ35" s="221"/>
      <c r="YA35" s="221"/>
      <c r="YB35" s="221"/>
      <c r="YC35" s="221"/>
      <c r="YD35" s="221"/>
      <c r="YE35" s="221"/>
      <c r="YF35" s="221"/>
      <c r="YG35" s="221"/>
      <c r="YH35" s="221"/>
      <c r="YI35" s="221"/>
      <c r="YJ35" s="221"/>
      <c r="YK35" s="221"/>
      <c r="YL35" s="221"/>
      <c r="YM35" s="221"/>
      <c r="YN35" s="221"/>
      <c r="YO35" s="221"/>
      <c r="YP35" s="221"/>
      <c r="YQ35" s="221"/>
      <c r="YR35" s="221"/>
      <c r="YS35" s="221"/>
      <c r="YT35" s="221"/>
      <c r="YU35" s="221"/>
      <c r="YV35" s="221"/>
      <c r="YW35" s="221"/>
      <c r="YX35" s="221"/>
      <c r="YY35" s="221"/>
      <c r="YZ35" s="221"/>
      <c r="ZA35" s="221"/>
      <c r="ZB35" s="221"/>
      <c r="ZC35" s="221"/>
      <c r="ZD35" s="221"/>
      <c r="ZE35" s="221"/>
      <c r="ZF35" s="221"/>
      <c r="ZG35" s="221"/>
      <c r="ZH35" s="221"/>
      <c r="ZI35" s="221"/>
      <c r="ZJ35" s="221"/>
      <c r="ZK35" s="221"/>
      <c r="ZL35" s="221"/>
      <c r="ZM35" s="221"/>
      <c r="ZN35" s="221"/>
      <c r="ZO35" s="221"/>
      <c r="ZP35" s="221"/>
      <c r="ZQ35" s="221"/>
      <c r="ZR35" s="221"/>
      <c r="ZS35" s="221"/>
      <c r="ZT35" s="221"/>
      <c r="ZU35" s="221"/>
      <c r="ZV35" s="221"/>
      <c r="ZW35" s="221"/>
      <c r="ZX35" s="221"/>
      <c r="ZY35" s="221"/>
      <c r="ZZ35" s="221"/>
      <c r="AAA35" s="221"/>
      <c r="AAB35" s="221"/>
      <c r="AAC35" s="221"/>
      <c r="AAD35" s="221"/>
      <c r="AAE35" s="221"/>
      <c r="AAF35" s="221"/>
      <c r="AAG35" s="221"/>
      <c r="AAH35" s="221"/>
      <c r="AAI35" s="221"/>
      <c r="AAJ35" s="221"/>
      <c r="AAK35" s="221"/>
      <c r="AAL35" s="221"/>
      <c r="AAM35" s="221"/>
      <c r="AAN35" s="221"/>
      <c r="AAO35" s="221"/>
      <c r="AAP35" s="221"/>
      <c r="AAQ35" s="221"/>
      <c r="AAR35" s="221"/>
      <c r="AAS35" s="221"/>
      <c r="AAT35" s="221"/>
      <c r="AAU35" s="221"/>
      <c r="AAV35" s="221"/>
      <c r="AAW35" s="221"/>
      <c r="AAX35" s="221"/>
      <c r="AAY35" s="221"/>
      <c r="AAZ35" s="221"/>
      <c r="ABA35" s="221"/>
      <c r="ABB35" s="221"/>
      <c r="ABC35" s="221"/>
      <c r="ABD35" s="221"/>
      <c r="ABE35" s="221"/>
      <c r="ABF35" s="221"/>
      <c r="ABG35" s="221"/>
      <c r="ABH35" s="221"/>
      <c r="ABI35" s="221"/>
      <c r="ABJ35" s="221"/>
      <c r="ABK35" s="221"/>
      <c r="ABL35" s="221"/>
      <c r="ABM35" s="221"/>
      <c r="ABN35" s="221"/>
      <c r="ABO35" s="221"/>
      <c r="ABP35" s="221"/>
      <c r="ABQ35" s="221"/>
      <c r="ABR35" s="221"/>
      <c r="ABS35" s="221"/>
      <c r="ABT35" s="221"/>
      <c r="ABU35" s="221"/>
      <c r="ABV35" s="221"/>
      <c r="ABW35" s="221"/>
      <c r="ABX35" s="221"/>
      <c r="ABY35" s="221"/>
      <c r="ABZ35" s="221"/>
      <c r="ACA35" s="221"/>
      <c r="ACB35" s="221"/>
      <c r="ACC35" s="221"/>
      <c r="ACD35" s="221"/>
      <c r="ACE35" s="221"/>
      <c r="ACF35" s="221"/>
      <c r="ACG35" s="221"/>
      <c r="ACH35" s="221"/>
      <c r="ACI35" s="221"/>
      <c r="ACJ35" s="221"/>
      <c r="ACK35" s="221"/>
      <c r="ACL35" s="221"/>
      <c r="ACM35" s="221"/>
      <c r="ACN35" s="221"/>
      <c r="ACO35" s="221"/>
      <c r="ACP35" s="221"/>
      <c r="ACQ35" s="221"/>
      <c r="ACR35" s="221"/>
      <c r="ACS35" s="221"/>
      <c r="ACT35" s="221"/>
      <c r="ACU35" s="221"/>
      <c r="ACV35" s="221"/>
      <c r="ACW35" s="221"/>
      <c r="ACX35" s="221"/>
      <c r="ACY35" s="221"/>
      <c r="ACZ35" s="221"/>
    </row>
    <row r="36" spans="1:780" s="240" customFormat="1" x14ac:dyDescent="0.15">
      <c r="A36" s="238"/>
      <c r="B36" s="239"/>
      <c r="C36" s="241"/>
      <c r="D36" s="24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  <c r="GE36" s="221"/>
      <c r="GF36" s="221"/>
      <c r="GG36" s="221"/>
      <c r="GH36" s="221"/>
      <c r="GI36" s="221"/>
      <c r="GJ36" s="221"/>
      <c r="GK36" s="221"/>
      <c r="GL36" s="221"/>
      <c r="GM36" s="221"/>
      <c r="GN36" s="221"/>
      <c r="GO36" s="221"/>
      <c r="GP36" s="221"/>
      <c r="GQ36" s="221"/>
      <c r="GR36" s="221"/>
      <c r="GS36" s="221"/>
      <c r="GT36" s="221"/>
      <c r="GU36" s="221"/>
      <c r="GV36" s="221"/>
      <c r="GW36" s="221"/>
      <c r="GX36" s="221"/>
      <c r="GY36" s="221"/>
      <c r="GZ36" s="221"/>
      <c r="HA36" s="221"/>
      <c r="HB36" s="221"/>
      <c r="HC36" s="221"/>
      <c r="HD36" s="221"/>
      <c r="HE36" s="221"/>
      <c r="HF36" s="221"/>
      <c r="HG36" s="221"/>
      <c r="HH36" s="221"/>
      <c r="HI36" s="221"/>
      <c r="HJ36" s="221"/>
      <c r="HK36" s="221"/>
      <c r="HL36" s="221"/>
      <c r="HM36" s="221"/>
      <c r="HN36" s="221"/>
      <c r="HO36" s="221"/>
      <c r="HP36" s="221"/>
      <c r="HQ36" s="221"/>
      <c r="HR36" s="221"/>
      <c r="HS36" s="221"/>
      <c r="HT36" s="221"/>
      <c r="HU36" s="221"/>
      <c r="HV36" s="221"/>
      <c r="HW36" s="221"/>
      <c r="HX36" s="221"/>
      <c r="HY36" s="221"/>
      <c r="HZ36" s="221"/>
      <c r="IA36" s="221"/>
      <c r="IB36" s="221"/>
      <c r="IC36" s="221"/>
      <c r="ID36" s="221"/>
      <c r="IE36" s="221"/>
      <c r="IF36" s="221"/>
      <c r="IG36" s="221"/>
      <c r="IH36" s="221"/>
      <c r="II36" s="221"/>
      <c r="IJ36" s="221"/>
      <c r="IK36" s="221"/>
      <c r="IL36" s="221"/>
      <c r="IM36" s="221"/>
      <c r="IN36" s="221"/>
      <c r="IO36" s="221"/>
      <c r="IP36" s="221"/>
      <c r="IQ36" s="221"/>
      <c r="IR36" s="221"/>
      <c r="IS36" s="221"/>
      <c r="IT36" s="221"/>
      <c r="IU36" s="221"/>
      <c r="IV36" s="221"/>
      <c r="IW36" s="221"/>
      <c r="IX36" s="221"/>
      <c r="IY36" s="221"/>
      <c r="IZ36" s="221"/>
      <c r="JA36" s="221"/>
      <c r="JB36" s="221"/>
      <c r="JC36" s="221"/>
      <c r="JD36" s="221"/>
      <c r="JE36" s="221"/>
      <c r="JF36" s="221"/>
      <c r="JG36" s="221"/>
      <c r="JH36" s="221"/>
      <c r="JI36" s="221"/>
      <c r="JJ36" s="221"/>
      <c r="JK36" s="221"/>
      <c r="JL36" s="221"/>
      <c r="JM36" s="221"/>
      <c r="JN36" s="221"/>
      <c r="JO36" s="221"/>
      <c r="JP36" s="221"/>
      <c r="JQ36" s="221"/>
      <c r="JR36" s="221"/>
      <c r="JS36" s="221"/>
      <c r="JT36" s="221"/>
      <c r="JU36" s="221"/>
      <c r="JV36" s="221"/>
      <c r="JW36" s="221"/>
      <c r="JX36" s="221"/>
      <c r="JY36" s="221"/>
      <c r="JZ36" s="221"/>
      <c r="KA36" s="221"/>
      <c r="KB36" s="221"/>
      <c r="KC36" s="221"/>
      <c r="KD36" s="221"/>
      <c r="KE36" s="221"/>
      <c r="KF36" s="221"/>
      <c r="KG36" s="221"/>
      <c r="KH36" s="221"/>
      <c r="KI36" s="221"/>
      <c r="KJ36" s="221"/>
      <c r="KK36" s="221"/>
      <c r="KL36" s="221"/>
      <c r="KM36" s="221"/>
      <c r="KN36" s="221"/>
      <c r="KO36" s="221"/>
      <c r="KP36" s="221"/>
      <c r="KQ36" s="221"/>
      <c r="KR36" s="221"/>
      <c r="KS36" s="221"/>
      <c r="KT36" s="221"/>
      <c r="KU36" s="221"/>
      <c r="KV36" s="221"/>
      <c r="KW36" s="221"/>
      <c r="KX36" s="221"/>
      <c r="KY36" s="221"/>
      <c r="KZ36" s="221"/>
      <c r="LA36" s="221"/>
      <c r="LB36" s="221"/>
      <c r="LC36" s="221"/>
      <c r="LD36" s="221"/>
      <c r="LE36" s="221"/>
      <c r="LF36" s="221"/>
      <c r="LG36" s="221"/>
      <c r="LH36" s="221"/>
      <c r="LI36" s="221"/>
      <c r="LJ36" s="221"/>
      <c r="LK36" s="221"/>
      <c r="LL36" s="221"/>
      <c r="LM36" s="221"/>
      <c r="LN36" s="221"/>
      <c r="LO36" s="221"/>
      <c r="LP36" s="221"/>
      <c r="LQ36" s="221"/>
      <c r="LR36" s="221"/>
      <c r="LS36" s="221"/>
      <c r="LT36" s="221"/>
      <c r="LU36" s="221"/>
      <c r="LV36" s="221"/>
      <c r="LW36" s="221"/>
      <c r="LX36" s="221"/>
      <c r="LY36" s="221"/>
      <c r="LZ36" s="221"/>
      <c r="MA36" s="221"/>
      <c r="MB36" s="221"/>
      <c r="MC36" s="221"/>
      <c r="MD36" s="221"/>
      <c r="ME36" s="221"/>
      <c r="MF36" s="221"/>
      <c r="MG36" s="221"/>
      <c r="MH36" s="221"/>
      <c r="MI36" s="221"/>
      <c r="MJ36" s="221"/>
      <c r="MK36" s="221"/>
      <c r="ML36" s="221"/>
      <c r="MM36" s="221"/>
      <c r="MN36" s="221"/>
      <c r="MO36" s="221"/>
      <c r="MP36" s="221"/>
      <c r="MQ36" s="221"/>
      <c r="MR36" s="221"/>
      <c r="MS36" s="221"/>
      <c r="MT36" s="221"/>
      <c r="MU36" s="221"/>
      <c r="MV36" s="221"/>
      <c r="MW36" s="221"/>
      <c r="MX36" s="221"/>
      <c r="MY36" s="221"/>
      <c r="MZ36" s="221"/>
      <c r="NA36" s="221"/>
      <c r="NB36" s="221"/>
      <c r="NC36" s="221"/>
      <c r="ND36" s="221"/>
      <c r="NE36" s="221"/>
      <c r="NF36" s="221"/>
      <c r="NG36" s="221"/>
      <c r="NH36" s="221"/>
      <c r="NI36" s="221"/>
      <c r="NJ36" s="221"/>
      <c r="NK36" s="221"/>
      <c r="NL36" s="221"/>
      <c r="NM36" s="221"/>
      <c r="NN36" s="221"/>
      <c r="NO36" s="221"/>
      <c r="NP36" s="221"/>
      <c r="NQ36" s="221"/>
      <c r="NR36" s="221"/>
      <c r="NS36" s="221"/>
      <c r="NT36" s="221"/>
      <c r="NU36" s="221"/>
      <c r="NV36" s="221"/>
      <c r="NW36" s="221"/>
      <c r="NX36" s="221"/>
      <c r="NY36" s="221"/>
      <c r="NZ36" s="221"/>
      <c r="OA36" s="221"/>
      <c r="OB36" s="221"/>
      <c r="OC36" s="221"/>
      <c r="OD36" s="221"/>
      <c r="OE36" s="221"/>
      <c r="OF36" s="221"/>
      <c r="OG36" s="221"/>
      <c r="OH36" s="221"/>
      <c r="OI36" s="221"/>
      <c r="OJ36" s="221"/>
      <c r="OK36" s="221"/>
      <c r="OL36" s="221"/>
      <c r="OM36" s="221"/>
      <c r="ON36" s="221"/>
      <c r="OO36" s="221"/>
      <c r="OP36" s="221"/>
      <c r="OQ36" s="221"/>
      <c r="OR36" s="221"/>
      <c r="OS36" s="221"/>
      <c r="OT36" s="221"/>
      <c r="OU36" s="221"/>
      <c r="OV36" s="221"/>
      <c r="OW36" s="221"/>
      <c r="OX36" s="221"/>
      <c r="OY36" s="221"/>
      <c r="OZ36" s="221"/>
      <c r="PA36" s="221"/>
      <c r="PB36" s="221"/>
      <c r="PC36" s="221"/>
      <c r="PD36" s="221"/>
      <c r="PE36" s="221"/>
      <c r="PF36" s="221"/>
      <c r="PG36" s="221"/>
      <c r="PH36" s="221"/>
      <c r="PI36" s="221"/>
      <c r="PJ36" s="221"/>
      <c r="PK36" s="221"/>
      <c r="PL36" s="221"/>
      <c r="PM36" s="221"/>
      <c r="PN36" s="221"/>
      <c r="PO36" s="221"/>
      <c r="PP36" s="221"/>
      <c r="PQ36" s="221"/>
      <c r="PR36" s="221"/>
      <c r="PS36" s="221"/>
      <c r="PT36" s="221"/>
      <c r="PU36" s="221"/>
      <c r="PV36" s="221"/>
      <c r="PW36" s="221"/>
      <c r="PX36" s="221"/>
      <c r="PY36" s="221"/>
      <c r="PZ36" s="221"/>
      <c r="QA36" s="221"/>
      <c r="QB36" s="221"/>
      <c r="QC36" s="221"/>
      <c r="QD36" s="221"/>
      <c r="QE36" s="221"/>
      <c r="QF36" s="221"/>
      <c r="QG36" s="221"/>
      <c r="QH36" s="221"/>
      <c r="QI36" s="221"/>
      <c r="QJ36" s="221"/>
      <c r="QK36" s="221"/>
      <c r="QL36" s="221"/>
      <c r="QM36" s="221"/>
      <c r="QN36" s="221"/>
      <c r="QO36" s="221"/>
      <c r="QP36" s="221"/>
      <c r="QQ36" s="221"/>
      <c r="QR36" s="221"/>
      <c r="QS36" s="221"/>
      <c r="QT36" s="221"/>
      <c r="QU36" s="221"/>
      <c r="QV36" s="221"/>
      <c r="QW36" s="221"/>
      <c r="QX36" s="221"/>
      <c r="QY36" s="221"/>
      <c r="QZ36" s="221"/>
      <c r="RA36" s="221"/>
      <c r="RB36" s="221"/>
      <c r="RC36" s="221"/>
      <c r="RD36" s="221"/>
      <c r="RE36" s="221"/>
      <c r="RF36" s="221"/>
      <c r="RG36" s="221"/>
      <c r="RH36" s="221"/>
      <c r="RI36" s="221"/>
      <c r="RJ36" s="221"/>
      <c r="RK36" s="221"/>
      <c r="RL36" s="221"/>
      <c r="RM36" s="221"/>
      <c r="RN36" s="221"/>
      <c r="RO36" s="221"/>
      <c r="RP36" s="221"/>
      <c r="RQ36" s="221"/>
      <c r="RR36" s="221"/>
      <c r="RS36" s="221"/>
      <c r="RT36" s="221"/>
      <c r="RU36" s="221"/>
      <c r="RV36" s="221"/>
      <c r="RW36" s="221"/>
      <c r="RX36" s="221"/>
      <c r="RY36" s="221"/>
      <c r="RZ36" s="221"/>
      <c r="SA36" s="221"/>
      <c r="SB36" s="221"/>
      <c r="SC36" s="221"/>
      <c r="SD36" s="221"/>
      <c r="SE36" s="221"/>
      <c r="SF36" s="221"/>
      <c r="SG36" s="221"/>
      <c r="SH36" s="221"/>
      <c r="SI36" s="221"/>
      <c r="SJ36" s="221"/>
      <c r="SK36" s="221"/>
      <c r="SL36" s="221"/>
      <c r="SM36" s="221"/>
      <c r="SN36" s="221"/>
      <c r="SO36" s="221"/>
      <c r="SP36" s="221"/>
      <c r="SQ36" s="221"/>
      <c r="SR36" s="221"/>
      <c r="SS36" s="221"/>
      <c r="ST36" s="221"/>
      <c r="SU36" s="221"/>
      <c r="SV36" s="221"/>
      <c r="SW36" s="221"/>
      <c r="SX36" s="221"/>
      <c r="SY36" s="221"/>
      <c r="SZ36" s="221"/>
      <c r="TA36" s="221"/>
      <c r="TB36" s="221"/>
      <c r="TC36" s="221"/>
      <c r="TD36" s="221"/>
      <c r="TE36" s="221"/>
      <c r="TF36" s="221"/>
      <c r="TG36" s="221"/>
      <c r="TH36" s="221"/>
      <c r="TI36" s="221"/>
      <c r="TJ36" s="221"/>
      <c r="TK36" s="221"/>
      <c r="TL36" s="221"/>
      <c r="TM36" s="221"/>
      <c r="TN36" s="221"/>
      <c r="TO36" s="221"/>
      <c r="TP36" s="221"/>
      <c r="TQ36" s="221"/>
      <c r="TR36" s="221"/>
      <c r="TS36" s="221"/>
      <c r="TT36" s="221"/>
      <c r="TU36" s="221"/>
      <c r="TV36" s="221"/>
      <c r="TW36" s="221"/>
      <c r="TX36" s="221"/>
      <c r="TY36" s="221"/>
      <c r="TZ36" s="221"/>
      <c r="UA36" s="221"/>
      <c r="UB36" s="221"/>
      <c r="UC36" s="221"/>
      <c r="UD36" s="221"/>
      <c r="UE36" s="221"/>
      <c r="UF36" s="221"/>
      <c r="UG36" s="221"/>
      <c r="UH36" s="221"/>
      <c r="UI36" s="221"/>
      <c r="UJ36" s="221"/>
      <c r="UK36" s="221"/>
      <c r="UL36" s="221"/>
      <c r="UM36" s="221"/>
      <c r="UN36" s="221"/>
      <c r="UO36" s="221"/>
      <c r="UP36" s="221"/>
      <c r="UQ36" s="221"/>
      <c r="UR36" s="221"/>
      <c r="US36" s="221"/>
      <c r="UT36" s="221"/>
      <c r="UU36" s="221"/>
      <c r="UV36" s="221"/>
      <c r="UW36" s="221"/>
      <c r="UX36" s="221"/>
      <c r="UY36" s="221"/>
      <c r="UZ36" s="221"/>
      <c r="VA36" s="221"/>
      <c r="VB36" s="221"/>
      <c r="VC36" s="221"/>
      <c r="VD36" s="221"/>
      <c r="VE36" s="221"/>
      <c r="VF36" s="221"/>
      <c r="VG36" s="221"/>
      <c r="VH36" s="221"/>
      <c r="VI36" s="221"/>
      <c r="VJ36" s="221"/>
      <c r="VK36" s="221"/>
      <c r="VL36" s="221"/>
      <c r="VM36" s="221"/>
      <c r="VN36" s="221"/>
      <c r="VO36" s="221"/>
      <c r="VP36" s="221"/>
      <c r="VQ36" s="221"/>
      <c r="VR36" s="221"/>
      <c r="VS36" s="221"/>
      <c r="VT36" s="221"/>
      <c r="VU36" s="221"/>
      <c r="VV36" s="221"/>
      <c r="VW36" s="221"/>
      <c r="VX36" s="221"/>
      <c r="VY36" s="221"/>
      <c r="VZ36" s="221"/>
      <c r="WA36" s="221"/>
      <c r="WB36" s="221"/>
      <c r="WC36" s="221"/>
      <c r="WD36" s="221"/>
      <c r="WE36" s="221"/>
      <c r="WF36" s="221"/>
      <c r="WG36" s="221"/>
      <c r="WH36" s="221"/>
      <c r="WI36" s="221"/>
      <c r="WJ36" s="221"/>
      <c r="WK36" s="221"/>
      <c r="WL36" s="221"/>
      <c r="WM36" s="221"/>
      <c r="WN36" s="221"/>
      <c r="WO36" s="221"/>
      <c r="WP36" s="221"/>
      <c r="WQ36" s="221"/>
      <c r="WR36" s="221"/>
      <c r="WS36" s="221"/>
      <c r="WT36" s="221"/>
      <c r="WU36" s="221"/>
      <c r="WV36" s="221"/>
      <c r="WW36" s="221"/>
      <c r="WX36" s="221"/>
      <c r="WY36" s="221"/>
      <c r="WZ36" s="221"/>
      <c r="XA36" s="221"/>
      <c r="XB36" s="221"/>
      <c r="XC36" s="221"/>
      <c r="XD36" s="221"/>
      <c r="XE36" s="221"/>
      <c r="XF36" s="221"/>
      <c r="XG36" s="221"/>
      <c r="XH36" s="221"/>
      <c r="XI36" s="221"/>
      <c r="XJ36" s="221"/>
      <c r="XK36" s="221"/>
      <c r="XL36" s="221"/>
      <c r="XM36" s="221"/>
      <c r="XN36" s="221"/>
      <c r="XO36" s="221"/>
      <c r="XP36" s="221"/>
      <c r="XQ36" s="221"/>
      <c r="XR36" s="221"/>
      <c r="XS36" s="221"/>
      <c r="XT36" s="221"/>
      <c r="XU36" s="221"/>
      <c r="XV36" s="221"/>
      <c r="XW36" s="221"/>
      <c r="XX36" s="221"/>
      <c r="XY36" s="221"/>
      <c r="XZ36" s="221"/>
      <c r="YA36" s="221"/>
      <c r="YB36" s="221"/>
      <c r="YC36" s="221"/>
      <c r="YD36" s="221"/>
      <c r="YE36" s="221"/>
      <c r="YF36" s="221"/>
      <c r="YG36" s="221"/>
      <c r="YH36" s="221"/>
      <c r="YI36" s="221"/>
      <c r="YJ36" s="221"/>
      <c r="YK36" s="221"/>
      <c r="YL36" s="221"/>
      <c r="YM36" s="221"/>
      <c r="YN36" s="221"/>
      <c r="YO36" s="221"/>
      <c r="YP36" s="221"/>
      <c r="YQ36" s="221"/>
      <c r="YR36" s="221"/>
      <c r="YS36" s="221"/>
      <c r="YT36" s="221"/>
      <c r="YU36" s="221"/>
      <c r="YV36" s="221"/>
      <c r="YW36" s="221"/>
      <c r="YX36" s="221"/>
      <c r="YY36" s="221"/>
      <c r="YZ36" s="221"/>
      <c r="ZA36" s="221"/>
      <c r="ZB36" s="221"/>
      <c r="ZC36" s="221"/>
      <c r="ZD36" s="221"/>
      <c r="ZE36" s="221"/>
      <c r="ZF36" s="221"/>
      <c r="ZG36" s="221"/>
      <c r="ZH36" s="221"/>
      <c r="ZI36" s="221"/>
      <c r="ZJ36" s="221"/>
      <c r="ZK36" s="221"/>
      <c r="ZL36" s="221"/>
      <c r="ZM36" s="221"/>
      <c r="ZN36" s="221"/>
      <c r="ZO36" s="221"/>
      <c r="ZP36" s="221"/>
      <c r="ZQ36" s="221"/>
      <c r="ZR36" s="221"/>
      <c r="ZS36" s="221"/>
      <c r="ZT36" s="221"/>
      <c r="ZU36" s="221"/>
      <c r="ZV36" s="221"/>
      <c r="ZW36" s="221"/>
      <c r="ZX36" s="221"/>
      <c r="ZY36" s="221"/>
      <c r="ZZ36" s="221"/>
      <c r="AAA36" s="221"/>
      <c r="AAB36" s="221"/>
      <c r="AAC36" s="221"/>
      <c r="AAD36" s="221"/>
      <c r="AAE36" s="221"/>
      <c r="AAF36" s="221"/>
      <c r="AAG36" s="221"/>
      <c r="AAH36" s="221"/>
      <c r="AAI36" s="221"/>
      <c r="AAJ36" s="221"/>
      <c r="AAK36" s="221"/>
      <c r="AAL36" s="221"/>
      <c r="AAM36" s="221"/>
      <c r="AAN36" s="221"/>
      <c r="AAO36" s="221"/>
      <c r="AAP36" s="221"/>
      <c r="AAQ36" s="221"/>
      <c r="AAR36" s="221"/>
      <c r="AAS36" s="221"/>
      <c r="AAT36" s="221"/>
      <c r="AAU36" s="221"/>
      <c r="AAV36" s="221"/>
      <c r="AAW36" s="221"/>
      <c r="AAX36" s="221"/>
      <c r="AAY36" s="221"/>
      <c r="AAZ36" s="221"/>
      <c r="ABA36" s="221"/>
      <c r="ABB36" s="221"/>
      <c r="ABC36" s="221"/>
      <c r="ABD36" s="221"/>
      <c r="ABE36" s="221"/>
      <c r="ABF36" s="221"/>
      <c r="ABG36" s="221"/>
      <c r="ABH36" s="221"/>
      <c r="ABI36" s="221"/>
      <c r="ABJ36" s="221"/>
      <c r="ABK36" s="221"/>
      <c r="ABL36" s="221"/>
      <c r="ABM36" s="221"/>
      <c r="ABN36" s="221"/>
      <c r="ABO36" s="221"/>
      <c r="ABP36" s="221"/>
      <c r="ABQ36" s="221"/>
      <c r="ABR36" s="221"/>
      <c r="ABS36" s="221"/>
      <c r="ABT36" s="221"/>
      <c r="ABU36" s="221"/>
      <c r="ABV36" s="221"/>
      <c r="ABW36" s="221"/>
      <c r="ABX36" s="221"/>
      <c r="ABY36" s="221"/>
      <c r="ABZ36" s="221"/>
      <c r="ACA36" s="221"/>
      <c r="ACB36" s="221"/>
      <c r="ACC36" s="221"/>
      <c r="ACD36" s="221"/>
      <c r="ACE36" s="221"/>
      <c r="ACF36" s="221"/>
      <c r="ACG36" s="221"/>
      <c r="ACH36" s="221"/>
      <c r="ACI36" s="221"/>
      <c r="ACJ36" s="221"/>
      <c r="ACK36" s="221"/>
      <c r="ACL36" s="221"/>
      <c r="ACM36" s="221"/>
      <c r="ACN36" s="221"/>
      <c r="ACO36" s="221"/>
      <c r="ACP36" s="221"/>
      <c r="ACQ36" s="221"/>
      <c r="ACR36" s="221"/>
      <c r="ACS36" s="221"/>
      <c r="ACT36" s="221"/>
      <c r="ACU36" s="221"/>
      <c r="ACV36" s="221"/>
      <c r="ACW36" s="221"/>
      <c r="ACX36" s="221"/>
      <c r="ACY36" s="221"/>
      <c r="ACZ36" s="221"/>
    </row>
    <row r="37" spans="1:780" s="240" customFormat="1" x14ac:dyDescent="0.15">
      <c r="A37" s="238"/>
      <c r="B37" s="239"/>
      <c r="C37" s="241"/>
      <c r="D37" s="24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  <c r="GE37" s="221"/>
      <c r="GF37" s="221"/>
      <c r="GG37" s="221"/>
      <c r="GH37" s="221"/>
      <c r="GI37" s="221"/>
      <c r="GJ37" s="221"/>
      <c r="GK37" s="221"/>
      <c r="GL37" s="221"/>
      <c r="GM37" s="221"/>
      <c r="GN37" s="221"/>
      <c r="GO37" s="221"/>
      <c r="GP37" s="221"/>
      <c r="GQ37" s="221"/>
      <c r="GR37" s="221"/>
      <c r="GS37" s="221"/>
      <c r="GT37" s="221"/>
      <c r="GU37" s="221"/>
      <c r="GV37" s="221"/>
      <c r="GW37" s="221"/>
      <c r="GX37" s="221"/>
      <c r="GY37" s="221"/>
      <c r="GZ37" s="221"/>
      <c r="HA37" s="221"/>
      <c r="HB37" s="221"/>
      <c r="HC37" s="221"/>
      <c r="HD37" s="221"/>
      <c r="HE37" s="221"/>
      <c r="HF37" s="221"/>
      <c r="HG37" s="221"/>
      <c r="HH37" s="221"/>
      <c r="HI37" s="221"/>
      <c r="HJ37" s="221"/>
      <c r="HK37" s="221"/>
      <c r="HL37" s="221"/>
      <c r="HM37" s="221"/>
      <c r="HN37" s="221"/>
      <c r="HO37" s="221"/>
      <c r="HP37" s="221"/>
      <c r="HQ37" s="221"/>
      <c r="HR37" s="221"/>
      <c r="HS37" s="221"/>
      <c r="HT37" s="221"/>
      <c r="HU37" s="221"/>
      <c r="HV37" s="221"/>
      <c r="HW37" s="221"/>
      <c r="HX37" s="221"/>
      <c r="HY37" s="221"/>
      <c r="HZ37" s="221"/>
      <c r="IA37" s="221"/>
      <c r="IB37" s="221"/>
      <c r="IC37" s="221"/>
      <c r="ID37" s="221"/>
      <c r="IE37" s="221"/>
      <c r="IF37" s="221"/>
      <c r="IG37" s="221"/>
      <c r="IH37" s="221"/>
      <c r="II37" s="221"/>
      <c r="IJ37" s="221"/>
      <c r="IK37" s="221"/>
      <c r="IL37" s="221"/>
      <c r="IM37" s="221"/>
      <c r="IN37" s="221"/>
      <c r="IO37" s="221"/>
      <c r="IP37" s="221"/>
      <c r="IQ37" s="221"/>
      <c r="IR37" s="221"/>
      <c r="IS37" s="221"/>
      <c r="IT37" s="221"/>
      <c r="IU37" s="221"/>
      <c r="IV37" s="221"/>
      <c r="IW37" s="221"/>
      <c r="IX37" s="221"/>
      <c r="IY37" s="221"/>
      <c r="IZ37" s="221"/>
      <c r="JA37" s="221"/>
      <c r="JB37" s="221"/>
      <c r="JC37" s="221"/>
      <c r="JD37" s="221"/>
      <c r="JE37" s="221"/>
      <c r="JF37" s="221"/>
      <c r="JG37" s="221"/>
      <c r="JH37" s="221"/>
      <c r="JI37" s="221"/>
      <c r="JJ37" s="221"/>
      <c r="JK37" s="221"/>
      <c r="JL37" s="221"/>
      <c r="JM37" s="221"/>
      <c r="JN37" s="221"/>
      <c r="JO37" s="221"/>
      <c r="JP37" s="221"/>
      <c r="JQ37" s="221"/>
      <c r="JR37" s="221"/>
      <c r="JS37" s="221"/>
      <c r="JT37" s="221"/>
      <c r="JU37" s="221"/>
      <c r="JV37" s="221"/>
      <c r="JW37" s="221"/>
      <c r="JX37" s="221"/>
      <c r="JY37" s="221"/>
      <c r="JZ37" s="221"/>
      <c r="KA37" s="221"/>
      <c r="KB37" s="221"/>
      <c r="KC37" s="221"/>
      <c r="KD37" s="221"/>
      <c r="KE37" s="221"/>
      <c r="KF37" s="221"/>
      <c r="KG37" s="221"/>
      <c r="KH37" s="221"/>
      <c r="KI37" s="221"/>
      <c r="KJ37" s="221"/>
      <c r="KK37" s="221"/>
      <c r="KL37" s="221"/>
      <c r="KM37" s="221"/>
      <c r="KN37" s="221"/>
      <c r="KO37" s="221"/>
      <c r="KP37" s="221"/>
      <c r="KQ37" s="221"/>
      <c r="KR37" s="221"/>
      <c r="KS37" s="221"/>
      <c r="KT37" s="221"/>
      <c r="KU37" s="221"/>
      <c r="KV37" s="221"/>
      <c r="KW37" s="221"/>
      <c r="KX37" s="221"/>
      <c r="KY37" s="221"/>
      <c r="KZ37" s="221"/>
      <c r="LA37" s="221"/>
      <c r="LB37" s="221"/>
      <c r="LC37" s="221"/>
      <c r="LD37" s="221"/>
      <c r="LE37" s="221"/>
      <c r="LF37" s="221"/>
      <c r="LG37" s="221"/>
      <c r="LH37" s="221"/>
      <c r="LI37" s="221"/>
      <c r="LJ37" s="221"/>
      <c r="LK37" s="221"/>
      <c r="LL37" s="221"/>
      <c r="LM37" s="221"/>
      <c r="LN37" s="221"/>
      <c r="LO37" s="221"/>
      <c r="LP37" s="221"/>
      <c r="LQ37" s="221"/>
      <c r="LR37" s="221"/>
      <c r="LS37" s="221"/>
      <c r="LT37" s="221"/>
      <c r="LU37" s="221"/>
      <c r="LV37" s="221"/>
      <c r="LW37" s="221"/>
      <c r="LX37" s="221"/>
      <c r="LY37" s="221"/>
      <c r="LZ37" s="221"/>
      <c r="MA37" s="221"/>
      <c r="MB37" s="221"/>
      <c r="MC37" s="221"/>
      <c r="MD37" s="221"/>
      <c r="ME37" s="221"/>
      <c r="MF37" s="221"/>
      <c r="MG37" s="221"/>
      <c r="MH37" s="221"/>
      <c r="MI37" s="221"/>
      <c r="MJ37" s="221"/>
      <c r="MK37" s="221"/>
      <c r="ML37" s="221"/>
      <c r="MM37" s="221"/>
      <c r="MN37" s="221"/>
      <c r="MO37" s="221"/>
      <c r="MP37" s="221"/>
      <c r="MQ37" s="221"/>
      <c r="MR37" s="221"/>
      <c r="MS37" s="221"/>
      <c r="MT37" s="221"/>
      <c r="MU37" s="221"/>
      <c r="MV37" s="221"/>
      <c r="MW37" s="221"/>
      <c r="MX37" s="221"/>
      <c r="MY37" s="221"/>
      <c r="MZ37" s="221"/>
      <c r="NA37" s="221"/>
      <c r="NB37" s="221"/>
      <c r="NC37" s="221"/>
      <c r="ND37" s="221"/>
      <c r="NE37" s="221"/>
      <c r="NF37" s="221"/>
      <c r="NG37" s="221"/>
      <c r="NH37" s="221"/>
      <c r="NI37" s="221"/>
      <c r="NJ37" s="221"/>
      <c r="NK37" s="221"/>
      <c r="NL37" s="221"/>
      <c r="NM37" s="221"/>
      <c r="NN37" s="221"/>
      <c r="NO37" s="221"/>
      <c r="NP37" s="221"/>
      <c r="NQ37" s="221"/>
      <c r="NR37" s="221"/>
      <c r="NS37" s="221"/>
      <c r="NT37" s="221"/>
      <c r="NU37" s="221"/>
      <c r="NV37" s="221"/>
      <c r="NW37" s="221"/>
      <c r="NX37" s="221"/>
      <c r="NY37" s="221"/>
      <c r="NZ37" s="221"/>
      <c r="OA37" s="221"/>
      <c r="OB37" s="221"/>
      <c r="OC37" s="221"/>
      <c r="OD37" s="221"/>
      <c r="OE37" s="221"/>
      <c r="OF37" s="221"/>
      <c r="OG37" s="221"/>
      <c r="OH37" s="221"/>
      <c r="OI37" s="221"/>
      <c r="OJ37" s="221"/>
      <c r="OK37" s="221"/>
      <c r="OL37" s="221"/>
      <c r="OM37" s="221"/>
      <c r="ON37" s="221"/>
      <c r="OO37" s="221"/>
      <c r="OP37" s="221"/>
      <c r="OQ37" s="221"/>
      <c r="OR37" s="221"/>
      <c r="OS37" s="221"/>
      <c r="OT37" s="221"/>
      <c r="OU37" s="221"/>
      <c r="OV37" s="221"/>
      <c r="OW37" s="221"/>
      <c r="OX37" s="221"/>
      <c r="OY37" s="221"/>
      <c r="OZ37" s="221"/>
      <c r="PA37" s="221"/>
      <c r="PB37" s="221"/>
      <c r="PC37" s="221"/>
      <c r="PD37" s="221"/>
      <c r="PE37" s="221"/>
      <c r="PF37" s="221"/>
      <c r="PG37" s="221"/>
      <c r="PH37" s="221"/>
      <c r="PI37" s="221"/>
      <c r="PJ37" s="221"/>
      <c r="PK37" s="221"/>
      <c r="PL37" s="221"/>
      <c r="PM37" s="221"/>
      <c r="PN37" s="221"/>
      <c r="PO37" s="221"/>
      <c r="PP37" s="221"/>
      <c r="PQ37" s="221"/>
      <c r="PR37" s="221"/>
      <c r="PS37" s="221"/>
      <c r="PT37" s="221"/>
      <c r="PU37" s="221"/>
      <c r="PV37" s="221"/>
      <c r="PW37" s="221"/>
      <c r="PX37" s="221"/>
      <c r="PY37" s="221"/>
      <c r="PZ37" s="221"/>
      <c r="QA37" s="221"/>
      <c r="QB37" s="221"/>
      <c r="QC37" s="221"/>
      <c r="QD37" s="221"/>
      <c r="QE37" s="221"/>
      <c r="QF37" s="221"/>
      <c r="QG37" s="221"/>
      <c r="QH37" s="221"/>
      <c r="QI37" s="221"/>
      <c r="QJ37" s="221"/>
      <c r="QK37" s="221"/>
      <c r="QL37" s="221"/>
      <c r="QM37" s="221"/>
      <c r="QN37" s="221"/>
      <c r="QO37" s="221"/>
      <c r="QP37" s="221"/>
      <c r="QQ37" s="221"/>
      <c r="QR37" s="221"/>
      <c r="QS37" s="221"/>
      <c r="QT37" s="221"/>
      <c r="QU37" s="221"/>
      <c r="QV37" s="221"/>
      <c r="QW37" s="221"/>
      <c r="QX37" s="221"/>
      <c r="QY37" s="221"/>
      <c r="QZ37" s="221"/>
      <c r="RA37" s="221"/>
      <c r="RB37" s="221"/>
      <c r="RC37" s="221"/>
      <c r="RD37" s="221"/>
      <c r="RE37" s="221"/>
      <c r="RF37" s="221"/>
      <c r="RG37" s="221"/>
      <c r="RH37" s="221"/>
      <c r="RI37" s="221"/>
      <c r="RJ37" s="221"/>
      <c r="RK37" s="221"/>
      <c r="RL37" s="221"/>
      <c r="RM37" s="221"/>
      <c r="RN37" s="221"/>
      <c r="RO37" s="221"/>
      <c r="RP37" s="221"/>
      <c r="RQ37" s="221"/>
      <c r="RR37" s="221"/>
      <c r="RS37" s="221"/>
      <c r="RT37" s="221"/>
      <c r="RU37" s="221"/>
      <c r="RV37" s="221"/>
      <c r="RW37" s="221"/>
      <c r="RX37" s="221"/>
      <c r="RY37" s="221"/>
      <c r="RZ37" s="221"/>
      <c r="SA37" s="221"/>
      <c r="SB37" s="221"/>
      <c r="SC37" s="221"/>
      <c r="SD37" s="221"/>
      <c r="SE37" s="221"/>
      <c r="SF37" s="221"/>
      <c r="SG37" s="221"/>
      <c r="SH37" s="221"/>
      <c r="SI37" s="221"/>
      <c r="SJ37" s="221"/>
      <c r="SK37" s="221"/>
      <c r="SL37" s="221"/>
      <c r="SM37" s="221"/>
      <c r="SN37" s="221"/>
      <c r="SO37" s="221"/>
      <c r="SP37" s="221"/>
      <c r="SQ37" s="221"/>
      <c r="SR37" s="221"/>
      <c r="SS37" s="221"/>
      <c r="ST37" s="221"/>
      <c r="SU37" s="221"/>
      <c r="SV37" s="221"/>
      <c r="SW37" s="221"/>
      <c r="SX37" s="221"/>
      <c r="SY37" s="221"/>
      <c r="SZ37" s="221"/>
      <c r="TA37" s="221"/>
      <c r="TB37" s="221"/>
      <c r="TC37" s="221"/>
      <c r="TD37" s="221"/>
      <c r="TE37" s="221"/>
      <c r="TF37" s="221"/>
      <c r="TG37" s="221"/>
      <c r="TH37" s="221"/>
      <c r="TI37" s="221"/>
      <c r="TJ37" s="221"/>
      <c r="TK37" s="221"/>
      <c r="TL37" s="221"/>
      <c r="TM37" s="221"/>
      <c r="TN37" s="221"/>
      <c r="TO37" s="221"/>
      <c r="TP37" s="221"/>
      <c r="TQ37" s="221"/>
      <c r="TR37" s="221"/>
      <c r="TS37" s="221"/>
      <c r="TT37" s="221"/>
      <c r="TU37" s="221"/>
      <c r="TV37" s="221"/>
      <c r="TW37" s="221"/>
      <c r="TX37" s="221"/>
      <c r="TY37" s="221"/>
      <c r="TZ37" s="221"/>
      <c r="UA37" s="221"/>
      <c r="UB37" s="221"/>
      <c r="UC37" s="221"/>
      <c r="UD37" s="221"/>
      <c r="UE37" s="221"/>
      <c r="UF37" s="221"/>
      <c r="UG37" s="221"/>
      <c r="UH37" s="221"/>
      <c r="UI37" s="221"/>
      <c r="UJ37" s="221"/>
      <c r="UK37" s="221"/>
      <c r="UL37" s="221"/>
      <c r="UM37" s="221"/>
      <c r="UN37" s="221"/>
      <c r="UO37" s="221"/>
      <c r="UP37" s="221"/>
      <c r="UQ37" s="221"/>
      <c r="UR37" s="221"/>
      <c r="US37" s="221"/>
      <c r="UT37" s="221"/>
      <c r="UU37" s="221"/>
      <c r="UV37" s="221"/>
      <c r="UW37" s="221"/>
      <c r="UX37" s="221"/>
      <c r="UY37" s="221"/>
      <c r="UZ37" s="221"/>
      <c r="VA37" s="221"/>
      <c r="VB37" s="221"/>
      <c r="VC37" s="221"/>
      <c r="VD37" s="221"/>
      <c r="VE37" s="221"/>
      <c r="VF37" s="221"/>
      <c r="VG37" s="221"/>
      <c r="VH37" s="221"/>
      <c r="VI37" s="221"/>
      <c r="VJ37" s="221"/>
      <c r="VK37" s="221"/>
      <c r="VL37" s="221"/>
      <c r="VM37" s="221"/>
      <c r="VN37" s="221"/>
      <c r="VO37" s="221"/>
      <c r="VP37" s="221"/>
      <c r="VQ37" s="221"/>
      <c r="VR37" s="221"/>
      <c r="VS37" s="221"/>
      <c r="VT37" s="221"/>
      <c r="VU37" s="221"/>
      <c r="VV37" s="221"/>
      <c r="VW37" s="221"/>
      <c r="VX37" s="221"/>
      <c r="VY37" s="221"/>
      <c r="VZ37" s="221"/>
      <c r="WA37" s="221"/>
      <c r="WB37" s="221"/>
      <c r="WC37" s="221"/>
      <c r="WD37" s="221"/>
      <c r="WE37" s="221"/>
      <c r="WF37" s="221"/>
      <c r="WG37" s="221"/>
      <c r="WH37" s="221"/>
      <c r="WI37" s="221"/>
      <c r="WJ37" s="221"/>
      <c r="WK37" s="221"/>
      <c r="WL37" s="221"/>
      <c r="WM37" s="221"/>
      <c r="WN37" s="221"/>
      <c r="WO37" s="221"/>
      <c r="WP37" s="221"/>
      <c r="WQ37" s="221"/>
      <c r="WR37" s="221"/>
      <c r="WS37" s="221"/>
      <c r="WT37" s="221"/>
      <c r="WU37" s="221"/>
      <c r="WV37" s="221"/>
      <c r="WW37" s="221"/>
      <c r="WX37" s="221"/>
      <c r="WY37" s="221"/>
      <c r="WZ37" s="221"/>
      <c r="XA37" s="221"/>
      <c r="XB37" s="221"/>
      <c r="XC37" s="221"/>
      <c r="XD37" s="221"/>
      <c r="XE37" s="221"/>
      <c r="XF37" s="221"/>
      <c r="XG37" s="221"/>
      <c r="XH37" s="221"/>
      <c r="XI37" s="221"/>
      <c r="XJ37" s="221"/>
      <c r="XK37" s="221"/>
      <c r="XL37" s="221"/>
      <c r="XM37" s="221"/>
      <c r="XN37" s="221"/>
      <c r="XO37" s="221"/>
      <c r="XP37" s="221"/>
      <c r="XQ37" s="221"/>
      <c r="XR37" s="221"/>
      <c r="XS37" s="221"/>
      <c r="XT37" s="221"/>
      <c r="XU37" s="221"/>
      <c r="XV37" s="221"/>
      <c r="XW37" s="221"/>
      <c r="XX37" s="221"/>
      <c r="XY37" s="221"/>
      <c r="XZ37" s="221"/>
      <c r="YA37" s="221"/>
      <c r="YB37" s="221"/>
      <c r="YC37" s="221"/>
      <c r="YD37" s="221"/>
      <c r="YE37" s="221"/>
      <c r="YF37" s="221"/>
      <c r="YG37" s="221"/>
      <c r="YH37" s="221"/>
      <c r="YI37" s="221"/>
      <c r="YJ37" s="221"/>
      <c r="YK37" s="221"/>
      <c r="YL37" s="221"/>
      <c r="YM37" s="221"/>
      <c r="YN37" s="221"/>
      <c r="YO37" s="221"/>
      <c r="YP37" s="221"/>
      <c r="YQ37" s="221"/>
      <c r="YR37" s="221"/>
      <c r="YS37" s="221"/>
      <c r="YT37" s="221"/>
      <c r="YU37" s="221"/>
      <c r="YV37" s="221"/>
      <c r="YW37" s="221"/>
      <c r="YX37" s="221"/>
      <c r="YY37" s="221"/>
      <c r="YZ37" s="221"/>
      <c r="ZA37" s="221"/>
      <c r="ZB37" s="221"/>
      <c r="ZC37" s="221"/>
      <c r="ZD37" s="221"/>
      <c r="ZE37" s="221"/>
      <c r="ZF37" s="221"/>
      <c r="ZG37" s="221"/>
      <c r="ZH37" s="221"/>
      <c r="ZI37" s="221"/>
      <c r="ZJ37" s="221"/>
      <c r="ZK37" s="221"/>
      <c r="ZL37" s="221"/>
      <c r="ZM37" s="221"/>
      <c r="ZN37" s="221"/>
      <c r="ZO37" s="221"/>
      <c r="ZP37" s="221"/>
      <c r="ZQ37" s="221"/>
      <c r="ZR37" s="221"/>
      <c r="ZS37" s="221"/>
      <c r="ZT37" s="221"/>
      <c r="ZU37" s="221"/>
      <c r="ZV37" s="221"/>
      <c r="ZW37" s="221"/>
      <c r="ZX37" s="221"/>
      <c r="ZY37" s="221"/>
      <c r="ZZ37" s="221"/>
      <c r="AAA37" s="221"/>
      <c r="AAB37" s="221"/>
      <c r="AAC37" s="221"/>
      <c r="AAD37" s="221"/>
      <c r="AAE37" s="221"/>
      <c r="AAF37" s="221"/>
      <c r="AAG37" s="221"/>
      <c r="AAH37" s="221"/>
      <c r="AAI37" s="221"/>
      <c r="AAJ37" s="221"/>
      <c r="AAK37" s="221"/>
      <c r="AAL37" s="221"/>
      <c r="AAM37" s="221"/>
      <c r="AAN37" s="221"/>
      <c r="AAO37" s="221"/>
      <c r="AAP37" s="221"/>
      <c r="AAQ37" s="221"/>
      <c r="AAR37" s="221"/>
      <c r="AAS37" s="221"/>
      <c r="AAT37" s="221"/>
      <c r="AAU37" s="221"/>
      <c r="AAV37" s="221"/>
      <c r="AAW37" s="221"/>
      <c r="AAX37" s="221"/>
      <c r="AAY37" s="221"/>
      <c r="AAZ37" s="221"/>
      <c r="ABA37" s="221"/>
      <c r="ABB37" s="221"/>
      <c r="ABC37" s="221"/>
      <c r="ABD37" s="221"/>
      <c r="ABE37" s="221"/>
      <c r="ABF37" s="221"/>
      <c r="ABG37" s="221"/>
      <c r="ABH37" s="221"/>
      <c r="ABI37" s="221"/>
      <c r="ABJ37" s="221"/>
      <c r="ABK37" s="221"/>
      <c r="ABL37" s="221"/>
      <c r="ABM37" s="221"/>
      <c r="ABN37" s="221"/>
      <c r="ABO37" s="221"/>
      <c r="ABP37" s="221"/>
      <c r="ABQ37" s="221"/>
      <c r="ABR37" s="221"/>
      <c r="ABS37" s="221"/>
      <c r="ABT37" s="221"/>
      <c r="ABU37" s="221"/>
      <c r="ABV37" s="221"/>
      <c r="ABW37" s="221"/>
      <c r="ABX37" s="221"/>
      <c r="ABY37" s="221"/>
      <c r="ABZ37" s="221"/>
      <c r="ACA37" s="221"/>
      <c r="ACB37" s="221"/>
      <c r="ACC37" s="221"/>
      <c r="ACD37" s="221"/>
      <c r="ACE37" s="221"/>
      <c r="ACF37" s="221"/>
      <c r="ACG37" s="221"/>
      <c r="ACH37" s="221"/>
      <c r="ACI37" s="221"/>
      <c r="ACJ37" s="221"/>
      <c r="ACK37" s="221"/>
      <c r="ACL37" s="221"/>
      <c r="ACM37" s="221"/>
      <c r="ACN37" s="221"/>
      <c r="ACO37" s="221"/>
      <c r="ACP37" s="221"/>
      <c r="ACQ37" s="221"/>
      <c r="ACR37" s="221"/>
      <c r="ACS37" s="221"/>
      <c r="ACT37" s="221"/>
      <c r="ACU37" s="221"/>
      <c r="ACV37" s="221"/>
      <c r="ACW37" s="221"/>
      <c r="ACX37" s="221"/>
      <c r="ACY37" s="221"/>
      <c r="ACZ37" s="221"/>
    </row>
    <row r="38" spans="1:780" s="240" customFormat="1" x14ac:dyDescent="0.15">
      <c r="A38" s="238"/>
      <c r="B38" s="239"/>
      <c r="C38" s="241"/>
      <c r="D38" s="24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  <c r="GE38" s="221"/>
      <c r="GF38" s="221"/>
      <c r="GG38" s="221"/>
      <c r="GH38" s="221"/>
      <c r="GI38" s="221"/>
      <c r="GJ38" s="221"/>
      <c r="GK38" s="221"/>
      <c r="GL38" s="221"/>
      <c r="GM38" s="221"/>
      <c r="GN38" s="221"/>
      <c r="GO38" s="221"/>
      <c r="GP38" s="221"/>
      <c r="GQ38" s="221"/>
      <c r="GR38" s="221"/>
      <c r="GS38" s="221"/>
      <c r="GT38" s="221"/>
      <c r="GU38" s="221"/>
      <c r="GV38" s="221"/>
      <c r="GW38" s="221"/>
      <c r="GX38" s="221"/>
      <c r="GY38" s="221"/>
      <c r="GZ38" s="221"/>
      <c r="HA38" s="221"/>
      <c r="HB38" s="221"/>
      <c r="HC38" s="221"/>
      <c r="HD38" s="221"/>
      <c r="HE38" s="221"/>
      <c r="HF38" s="221"/>
      <c r="HG38" s="221"/>
      <c r="HH38" s="221"/>
      <c r="HI38" s="221"/>
      <c r="HJ38" s="221"/>
      <c r="HK38" s="221"/>
      <c r="HL38" s="221"/>
      <c r="HM38" s="221"/>
      <c r="HN38" s="221"/>
      <c r="HO38" s="221"/>
      <c r="HP38" s="221"/>
      <c r="HQ38" s="221"/>
      <c r="HR38" s="221"/>
      <c r="HS38" s="221"/>
      <c r="HT38" s="221"/>
      <c r="HU38" s="221"/>
      <c r="HV38" s="221"/>
      <c r="HW38" s="221"/>
      <c r="HX38" s="221"/>
      <c r="HY38" s="221"/>
      <c r="HZ38" s="221"/>
      <c r="IA38" s="221"/>
      <c r="IB38" s="221"/>
      <c r="IC38" s="221"/>
      <c r="ID38" s="221"/>
      <c r="IE38" s="221"/>
      <c r="IF38" s="221"/>
      <c r="IG38" s="221"/>
      <c r="IH38" s="221"/>
      <c r="II38" s="221"/>
      <c r="IJ38" s="221"/>
      <c r="IK38" s="221"/>
      <c r="IL38" s="221"/>
      <c r="IM38" s="221"/>
      <c r="IN38" s="221"/>
      <c r="IO38" s="221"/>
      <c r="IP38" s="221"/>
      <c r="IQ38" s="221"/>
      <c r="IR38" s="221"/>
      <c r="IS38" s="221"/>
      <c r="IT38" s="221"/>
      <c r="IU38" s="221"/>
      <c r="IV38" s="221"/>
      <c r="IW38" s="221"/>
      <c r="IX38" s="221"/>
      <c r="IY38" s="221"/>
      <c r="IZ38" s="221"/>
      <c r="JA38" s="221"/>
      <c r="JB38" s="221"/>
      <c r="JC38" s="221"/>
      <c r="JD38" s="221"/>
      <c r="JE38" s="221"/>
      <c r="JF38" s="221"/>
      <c r="JG38" s="221"/>
      <c r="JH38" s="221"/>
      <c r="JI38" s="221"/>
      <c r="JJ38" s="221"/>
      <c r="JK38" s="221"/>
      <c r="JL38" s="221"/>
      <c r="JM38" s="221"/>
      <c r="JN38" s="221"/>
      <c r="JO38" s="221"/>
      <c r="JP38" s="221"/>
      <c r="JQ38" s="221"/>
      <c r="JR38" s="221"/>
      <c r="JS38" s="221"/>
      <c r="JT38" s="221"/>
      <c r="JU38" s="221"/>
      <c r="JV38" s="221"/>
      <c r="JW38" s="221"/>
      <c r="JX38" s="221"/>
      <c r="JY38" s="221"/>
      <c r="JZ38" s="221"/>
      <c r="KA38" s="221"/>
      <c r="KB38" s="221"/>
      <c r="KC38" s="221"/>
      <c r="KD38" s="221"/>
      <c r="KE38" s="221"/>
      <c r="KF38" s="221"/>
      <c r="KG38" s="221"/>
      <c r="KH38" s="221"/>
      <c r="KI38" s="221"/>
      <c r="KJ38" s="221"/>
      <c r="KK38" s="221"/>
      <c r="KL38" s="221"/>
      <c r="KM38" s="221"/>
      <c r="KN38" s="221"/>
      <c r="KO38" s="221"/>
      <c r="KP38" s="221"/>
      <c r="KQ38" s="221"/>
      <c r="KR38" s="221"/>
      <c r="KS38" s="221"/>
      <c r="KT38" s="221"/>
      <c r="KU38" s="221"/>
      <c r="KV38" s="221"/>
      <c r="KW38" s="221"/>
      <c r="KX38" s="221"/>
      <c r="KY38" s="221"/>
      <c r="KZ38" s="221"/>
      <c r="LA38" s="221"/>
      <c r="LB38" s="221"/>
      <c r="LC38" s="221"/>
      <c r="LD38" s="221"/>
      <c r="LE38" s="221"/>
      <c r="LF38" s="221"/>
      <c r="LG38" s="221"/>
      <c r="LH38" s="221"/>
      <c r="LI38" s="221"/>
      <c r="LJ38" s="221"/>
      <c r="LK38" s="221"/>
      <c r="LL38" s="221"/>
      <c r="LM38" s="221"/>
      <c r="LN38" s="221"/>
      <c r="LO38" s="221"/>
      <c r="LP38" s="221"/>
      <c r="LQ38" s="221"/>
      <c r="LR38" s="221"/>
      <c r="LS38" s="221"/>
      <c r="LT38" s="221"/>
      <c r="LU38" s="221"/>
      <c r="LV38" s="221"/>
      <c r="LW38" s="221"/>
      <c r="LX38" s="221"/>
      <c r="LY38" s="221"/>
      <c r="LZ38" s="221"/>
      <c r="MA38" s="221"/>
      <c r="MB38" s="221"/>
      <c r="MC38" s="221"/>
      <c r="MD38" s="221"/>
      <c r="ME38" s="221"/>
      <c r="MF38" s="221"/>
      <c r="MG38" s="221"/>
      <c r="MH38" s="221"/>
      <c r="MI38" s="221"/>
      <c r="MJ38" s="221"/>
      <c r="MK38" s="221"/>
      <c r="ML38" s="221"/>
      <c r="MM38" s="221"/>
      <c r="MN38" s="221"/>
      <c r="MO38" s="221"/>
      <c r="MP38" s="221"/>
      <c r="MQ38" s="221"/>
      <c r="MR38" s="221"/>
      <c r="MS38" s="221"/>
      <c r="MT38" s="221"/>
      <c r="MU38" s="221"/>
      <c r="MV38" s="221"/>
      <c r="MW38" s="221"/>
      <c r="MX38" s="221"/>
      <c r="MY38" s="221"/>
      <c r="MZ38" s="221"/>
      <c r="NA38" s="221"/>
      <c r="NB38" s="221"/>
      <c r="NC38" s="221"/>
      <c r="ND38" s="221"/>
      <c r="NE38" s="221"/>
      <c r="NF38" s="221"/>
      <c r="NG38" s="221"/>
      <c r="NH38" s="221"/>
      <c r="NI38" s="221"/>
      <c r="NJ38" s="221"/>
      <c r="NK38" s="221"/>
      <c r="NL38" s="221"/>
      <c r="NM38" s="221"/>
      <c r="NN38" s="221"/>
      <c r="NO38" s="221"/>
      <c r="NP38" s="221"/>
      <c r="NQ38" s="221"/>
      <c r="NR38" s="221"/>
      <c r="NS38" s="221"/>
      <c r="NT38" s="221"/>
      <c r="NU38" s="221"/>
      <c r="NV38" s="221"/>
      <c r="NW38" s="221"/>
      <c r="NX38" s="221"/>
      <c r="NY38" s="221"/>
      <c r="NZ38" s="221"/>
      <c r="OA38" s="221"/>
      <c r="OB38" s="221"/>
      <c r="OC38" s="221"/>
      <c r="OD38" s="221"/>
      <c r="OE38" s="221"/>
      <c r="OF38" s="221"/>
      <c r="OG38" s="221"/>
      <c r="OH38" s="221"/>
      <c r="OI38" s="221"/>
      <c r="OJ38" s="221"/>
      <c r="OK38" s="221"/>
      <c r="OL38" s="221"/>
      <c r="OM38" s="221"/>
      <c r="ON38" s="221"/>
      <c r="OO38" s="221"/>
      <c r="OP38" s="221"/>
      <c r="OQ38" s="221"/>
      <c r="OR38" s="221"/>
      <c r="OS38" s="221"/>
      <c r="OT38" s="221"/>
      <c r="OU38" s="221"/>
      <c r="OV38" s="221"/>
      <c r="OW38" s="221"/>
      <c r="OX38" s="221"/>
      <c r="OY38" s="221"/>
      <c r="OZ38" s="221"/>
      <c r="PA38" s="221"/>
      <c r="PB38" s="221"/>
      <c r="PC38" s="221"/>
      <c r="PD38" s="221"/>
      <c r="PE38" s="221"/>
      <c r="PF38" s="221"/>
      <c r="PG38" s="221"/>
      <c r="PH38" s="221"/>
      <c r="PI38" s="221"/>
      <c r="PJ38" s="221"/>
      <c r="PK38" s="221"/>
      <c r="PL38" s="221"/>
      <c r="PM38" s="221"/>
      <c r="PN38" s="221"/>
      <c r="PO38" s="221"/>
      <c r="PP38" s="221"/>
      <c r="PQ38" s="221"/>
      <c r="PR38" s="221"/>
      <c r="PS38" s="221"/>
      <c r="PT38" s="221"/>
      <c r="PU38" s="221"/>
      <c r="PV38" s="221"/>
      <c r="PW38" s="221"/>
      <c r="PX38" s="221"/>
      <c r="PY38" s="221"/>
      <c r="PZ38" s="221"/>
      <c r="QA38" s="221"/>
      <c r="QB38" s="221"/>
      <c r="QC38" s="221"/>
      <c r="QD38" s="221"/>
      <c r="QE38" s="221"/>
      <c r="QF38" s="221"/>
      <c r="QG38" s="221"/>
      <c r="QH38" s="221"/>
      <c r="QI38" s="221"/>
      <c r="QJ38" s="221"/>
      <c r="QK38" s="221"/>
      <c r="QL38" s="221"/>
      <c r="QM38" s="221"/>
      <c r="QN38" s="221"/>
      <c r="QO38" s="221"/>
      <c r="QP38" s="221"/>
      <c r="QQ38" s="221"/>
      <c r="QR38" s="221"/>
      <c r="QS38" s="221"/>
      <c r="QT38" s="221"/>
      <c r="QU38" s="221"/>
      <c r="QV38" s="221"/>
      <c r="QW38" s="221"/>
      <c r="QX38" s="221"/>
      <c r="QY38" s="221"/>
      <c r="QZ38" s="221"/>
      <c r="RA38" s="221"/>
      <c r="RB38" s="221"/>
      <c r="RC38" s="221"/>
      <c r="RD38" s="221"/>
      <c r="RE38" s="221"/>
      <c r="RF38" s="221"/>
      <c r="RG38" s="221"/>
      <c r="RH38" s="221"/>
      <c r="RI38" s="221"/>
      <c r="RJ38" s="221"/>
      <c r="RK38" s="221"/>
      <c r="RL38" s="221"/>
      <c r="RM38" s="221"/>
      <c r="RN38" s="221"/>
      <c r="RO38" s="221"/>
      <c r="RP38" s="221"/>
      <c r="RQ38" s="221"/>
      <c r="RR38" s="221"/>
      <c r="RS38" s="221"/>
      <c r="RT38" s="221"/>
      <c r="RU38" s="221"/>
      <c r="RV38" s="221"/>
      <c r="RW38" s="221"/>
      <c r="RX38" s="221"/>
      <c r="RY38" s="221"/>
      <c r="RZ38" s="221"/>
      <c r="SA38" s="221"/>
      <c r="SB38" s="221"/>
      <c r="SC38" s="221"/>
      <c r="SD38" s="221"/>
      <c r="SE38" s="221"/>
      <c r="SF38" s="221"/>
      <c r="SG38" s="221"/>
      <c r="SH38" s="221"/>
      <c r="SI38" s="221"/>
      <c r="SJ38" s="221"/>
      <c r="SK38" s="221"/>
      <c r="SL38" s="221"/>
      <c r="SM38" s="221"/>
      <c r="SN38" s="221"/>
      <c r="SO38" s="221"/>
      <c r="SP38" s="221"/>
      <c r="SQ38" s="221"/>
      <c r="SR38" s="221"/>
      <c r="SS38" s="221"/>
      <c r="ST38" s="221"/>
      <c r="SU38" s="221"/>
      <c r="SV38" s="221"/>
      <c r="SW38" s="221"/>
      <c r="SX38" s="221"/>
      <c r="SY38" s="221"/>
      <c r="SZ38" s="221"/>
      <c r="TA38" s="221"/>
      <c r="TB38" s="221"/>
      <c r="TC38" s="221"/>
      <c r="TD38" s="221"/>
      <c r="TE38" s="221"/>
      <c r="TF38" s="221"/>
      <c r="TG38" s="221"/>
      <c r="TH38" s="221"/>
      <c r="TI38" s="221"/>
      <c r="TJ38" s="221"/>
      <c r="TK38" s="221"/>
      <c r="TL38" s="221"/>
      <c r="TM38" s="221"/>
      <c r="TN38" s="221"/>
      <c r="TO38" s="221"/>
      <c r="TP38" s="221"/>
      <c r="TQ38" s="221"/>
      <c r="TR38" s="221"/>
      <c r="TS38" s="221"/>
      <c r="TT38" s="221"/>
      <c r="TU38" s="221"/>
      <c r="TV38" s="221"/>
      <c r="TW38" s="221"/>
      <c r="TX38" s="221"/>
      <c r="TY38" s="221"/>
      <c r="TZ38" s="221"/>
      <c r="UA38" s="221"/>
      <c r="UB38" s="221"/>
      <c r="UC38" s="221"/>
      <c r="UD38" s="221"/>
      <c r="UE38" s="221"/>
      <c r="UF38" s="221"/>
      <c r="UG38" s="221"/>
      <c r="UH38" s="221"/>
      <c r="UI38" s="221"/>
      <c r="UJ38" s="221"/>
      <c r="UK38" s="221"/>
      <c r="UL38" s="221"/>
      <c r="UM38" s="221"/>
      <c r="UN38" s="221"/>
      <c r="UO38" s="221"/>
      <c r="UP38" s="221"/>
      <c r="UQ38" s="221"/>
      <c r="UR38" s="221"/>
      <c r="US38" s="221"/>
      <c r="UT38" s="221"/>
      <c r="UU38" s="221"/>
      <c r="UV38" s="221"/>
      <c r="UW38" s="221"/>
      <c r="UX38" s="221"/>
      <c r="UY38" s="221"/>
      <c r="UZ38" s="221"/>
      <c r="VA38" s="221"/>
      <c r="VB38" s="221"/>
      <c r="VC38" s="221"/>
      <c r="VD38" s="221"/>
      <c r="VE38" s="221"/>
      <c r="VF38" s="221"/>
      <c r="VG38" s="221"/>
      <c r="VH38" s="221"/>
      <c r="VI38" s="221"/>
      <c r="VJ38" s="221"/>
      <c r="VK38" s="221"/>
      <c r="VL38" s="221"/>
      <c r="VM38" s="221"/>
      <c r="VN38" s="221"/>
      <c r="VO38" s="221"/>
      <c r="VP38" s="221"/>
      <c r="VQ38" s="221"/>
      <c r="VR38" s="221"/>
      <c r="VS38" s="221"/>
      <c r="VT38" s="221"/>
      <c r="VU38" s="221"/>
      <c r="VV38" s="221"/>
      <c r="VW38" s="221"/>
      <c r="VX38" s="221"/>
      <c r="VY38" s="221"/>
      <c r="VZ38" s="221"/>
      <c r="WA38" s="221"/>
      <c r="WB38" s="221"/>
      <c r="WC38" s="221"/>
      <c r="WD38" s="221"/>
      <c r="WE38" s="221"/>
      <c r="WF38" s="221"/>
      <c r="WG38" s="221"/>
      <c r="WH38" s="221"/>
      <c r="WI38" s="221"/>
      <c r="WJ38" s="221"/>
      <c r="WK38" s="221"/>
      <c r="WL38" s="221"/>
      <c r="WM38" s="221"/>
      <c r="WN38" s="221"/>
      <c r="WO38" s="221"/>
      <c r="WP38" s="221"/>
      <c r="WQ38" s="221"/>
      <c r="WR38" s="221"/>
      <c r="WS38" s="221"/>
      <c r="WT38" s="221"/>
      <c r="WU38" s="221"/>
      <c r="WV38" s="221"/>
      <c r="WW38" s="221"/>
      <c r="WX38" s="221"/>
      <c r="WY38" s="221"/>
      <c r="WZ38" s="221"/>
      <c r="XA38" s="221"/>
      <c r="XB38" s="221"/>
      <c r="XC38" s="221"/>
      <c r="XD38" s="221"/>
      <c r="XE38" s="221"/>
      <c r="XF38" s="221"/>
      <c r="XG38" s="221"/>
      <c r="XH38" s="221"/>
      <c r="XI38" s="221"/>
      <c r="XJ38" s="221"/>
      <c r="XK38" s="221"/>
      <c r="XL38" s="221"/>
      <c r="XM38" s="221"/>
      <c r="XN38" s="221"/>
      <c r="XO38" s="221"/>
      <c r="XP38" s="221"/>
      <c r="XQ38" s="221"/>
      <c r="XR38" s="221"/>
      <c r="XS38" s="221"/>
      <c r="XT38" s="221"/>
      <c r="XU38" s="221"/>
      <c r="XV38" s="221"/>
      <c r="XW38" s="221"/>
      <c r="XX38" s="221"/>
      <c r="XY38" s="221"/>
      <c r="XZ38" s="221"/>
      <c r="YA38" s="221"/>
      <c r="YB38" s="221"/>
      <c r="YC38" s="221"/>
      <c r="YD38" s="221"/>
      <c r="YE38" s="221"/>
      <c r="YF38" s="221"/>
      <c r="YG38" s="221"/>
      <c r="YH38" s="221"/>
      <c r="YI38" s="221"/>
      <c r="YJ38" s="221"/>
      <c r="YK38" s="221"/>
      <c r="YL38" s="221"/>
      <c r="YM38" s="221"/>
      <c r="YN38" s="221"/>
      <c r="YO38" s="221"/>
      <c r="YP38" s="221"/>
      <c r="YQ38" s="221"/>
      <c r="YR38" s="221"/>
      <c r="YS38" s="221"/>
      <c r="YT38" s="221"/>
      <c r="YU38" s="221"/>
      <c r="YV38" s="221"/>
      <c r="YW38" s="221"/>
      <c r="YX38" s="221"/>
      <c r="YY38" s="221"/>
      <c r="YZ38" s="221"/>
      <c r="ZA38" s="221"/>
      <c r="ZB38" s="221"/>
      <c r="ZC38" s="221"/>
      <c r="ZD38" s="221"/>
      <c r="ZE38" s="221"/>
      <c r="ZF38" s="221"/>
      <c r="ZG38" s="221"/>
      <c r="ZH38" s="221"/>
      <c r="ZI38" s="221"/>
      <c r="ZJ38" s="221"/>
      <c r="ZK38" s="221"/>
      <c r="ZL38" s="221"/>
      <c r="ZM38" s="221"/>
      <c r="ZN38" s="221"/>
      <c r="ZO38" s="221"/>
      <c r="ZP38" s="221"/>
      <c r="ZQ38" s="221"/>
      <c r="ZR38" s="221"/>
      <c r="ZS38" s="221"/>
      <c r="ZT38" s="221"/>
      <c r="ZU38" s="221"/>
      <c r="ZV38" s="221"/>
      <c r="ZW38" s="221"/>
      <c r="ZX38" s="221"/>
      <c r="ZY38" s="221"/>
      <c r="ZZ38" s="221"/>
      <c r="AAA38" s="221"/>
      <c r="AAB38" s="221"/>
      <c r="AAC38" s="221"/>
      <c r="AAD38" s="221"/>
      <c r="AAE38" s="221"/>
      <c r="AAF38" s="221"/>
      <c r="AAG38" s="221"/>
      <c r="AAH38" s="221"/>
      <c r="AAI38" s="221"/>
      <c r="AAJ38" s="221"/>
      <c r="AAK38" s="221"/>
      <c r="AAL38" s="221"/>
      <c r="AAM38" s="221"/>
      <c r="AAN38" s="221"/>
      <c r="AAO38" s="221"/>
      <c r="AAP38" s="221"/>
      <c r="AAQ38" s="221"/>
      <c r="AAR38" s="221"/>
      <c r="AAS38" s="221"/>
      <c r="AAT38" s="221"/>
      <c r="AAU38" s="221"/>
      <c r="AAV38" s="221"/>
      <c r="AAW38" s="221"/>
      <c r="AAX38" s="221"/>
      <c r="AAY38" s="221"/>
      <c r="AAZ38" s="221"/>
      <c r="ABA38" s="221"/>
      <c r="ABB38" s="221"/>
      <c r="ABC38" s="221"/>
      <c r="ABD38" s="221"/>
      <c r="ABE38" s="221"/>
      <c r="ABF38" s="221"/>
      <c r="ABG38" s="221"/>
      <c r="ABH38" s="221"/>
      <c r="ABI38" s="221"/>
      <c r="ABJ38" s="221"/>
      <c r="ABK38" s="221"/>
      <c r="ABL38" s="221"/>
      <c r="ABM38" s="221"/>
      <c r="ABN38" s="221"/>
      <c r="ABO38" s="221"/>
      <c r="ABP38" s="221"/>
      <c r="ABQ38" s="221"/>
      <c r="ABR38" s="221"/>
      <c r="ABS38" s="221"/>
      <c r="ABT38" s="221"/>
      <c r="ABU38" s="221"/>
      <c r="ABV38" s="221"/>
      <c r="ABW38" s="221"/>
      <c r="ABX38" s="221"/>
      <c r="ABY38" s="221"/>
      <c r="ABZ38" s="221"/>
      <c r="ACA38" s="221"/>
      <c r="ACB38" s="221"/>
      <c r="ACC38" s="221"/>
      <c r="ACD38" s="221"/>
      <c r="ACE38" s="221"/>
      <c r="ACF38" s="221"/>
      <c r="ACG38" s="221"/>
      <c r="ACH38" s="221"/>
      <c r="ACI38" s="221"/>
      <c r="ACJ38" s="221"/>
      <c r="ACK38" s="221"/>
      <c r="ACL38" s="221"/>
      <c r="ACM38" s="221"/>
      <c r="ACN38" s="221"/>
      <c r="ACO38" s="221"/>
      <c r="ACP38" s="221"/>
      <c r="ACQ38" s="221"/>
      <c r="ACR38" s="221"/>
      <c r="ACS38" s="221"/>
      <c r="ACT38" s="221"/>
      <c r="ACU38" s="221"/>
      <c r="ACV38" s="221"/>
      <c r="ACW38" s="221"/>
      <c r="ACX38" s="221"/>
      <c r="ACY38" s="221"/>
      <c r="ACZ38" s="221"/>
    </row>
    <row r="39" spans="1:780" s="240" customFormat="1" x14ac:dyDescent="0.15">
      <c r="A39" s="238"/>
      <c r="B39" s="239"/>
      <c r="C39" s="241"/>
      <c r="D39" s="24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  <c r="GE39" s="221"/>
      <c r="GF39" s="221"/>
      <c r="GG39" s="221"/>
      <c r="GH39" s="221"/>
      <c r="GI39" s="221"/>
      <c r="GJ39" s="221"/>
      <c r="GK39" s="221"/>
      <c r="GL39" s="221"/>
      <c r="GM39" s="221"/>
      <c r="GN39" s="221"/>
      <c r="GO39" s="221"/>
      <c r="GP39" s="221"/>
      <c r="GQ39" s="221"/>
      <c r="GR39" s="221"/>
      <c r="GS39" s="221"/>
      <c r="GT39" s="221"/>
      <c r="GU39" s="221"/>
      <c r="GV39" s="221"/>
      <c r="GW39" s="221"/>
      <c r="GX39" s="221"/>
      <c r="GY39" s="221"/>
      <c r="GZ39" s="221"/>
      <c r="HA39" s="221"/>
      <c r="HB39" s="221"/>
      <c r="HC39" s="221"/>
      <c r="HD39" s="221"/>
      <c r="HE39" s="221"/>
      <c r="HF39" s="221"/>
      <c r="HG39" s="221"/>
      <c r="HH39" s="221"/>
      <c r="HI39" s="221"/>
      <c r="HJ39" s="221"/>
      <c r="HK39" s="221"/>
      <c r="HL39" s="221"/>
      <c r="HM39" s="221"/>
      <c r="HN39" s="221"/>
      <c r="HO39" s="221"/>
      <c r="HP39" s="221"/>
      <c r="HQ39" s="221"/>
      <c r="HR39" s="221"/>
      <c r="HS39" s="221"/>
      <c r="HT39" s="221"/>
      <c r="HU39" s="221"/>
      <c r="HV39" s="221"/>
      <c r="HW39" s="221"/>
      <c r="HX39" s="221"/>
      <c r="HY39" s="221"/>
      <c r="HZ39" s="221"/>
      <c r="IA39" s="221"/>
      <c r="IB39" s="221"/>
      <c r="IC39" s="221"/>
      <c r="ID39" s="221"/>
      <c r="IE39" s="221"/>
      <c r="IF39" s="221"/>
      <c r="IG39" s="221"/>
      <c r="IH39" s="221"/>
      <c r="II39" s="221"/>
      <c r="IJ39" s="221"/>
      <c r="IK39" s="221"/>
      <c r="IL39" s="221"/>
      <c r="IM39" s="221"/>
      <c r="IN39" s="221"/>
      <c r="IO39" s="221"/>
      <c r="IP39" s="221"/>
      <c r="IQ39" s="221"/>
      <c r="IR39" s="221"/>
      <c r="IS39" s="221"/>
      <c r="IT39" s="221"/>
      <c r="IU39" s="221"/>
      <c r="IV39" s="221"/>
      <c r="IW39" s="221"/>
      <c r="IX39" s="221"/>
      <c r="IY39" s="221"/>
      <c r="IZ39" s="221"/>
      <c r="JA39" s="221"/>
      <c r="JB39" s="221"/>
      <c r="JC39" s="221"/>
      <c r="JD39" s="221"/>
      <c r="JE39" s="221"/>
      <c r="JF39" s="221"/>
      <c r="JG39" s="221"/>
      <c r="JH39" s="221"/>
      <c r="JI39" s="221"/>
      <c r="JJ39" s="221"/>
      <c r="JK39" s="221"/>
      <c r="JL39" s="221"/>
      <c r="JM39" s="221"/>
      <c r="JN39" s="221"/>
      <c r="JO39" s="221"/>
      <c r="JP39" s="221"/>
      <c r="JQ39" s="221"/>
      <c r="JR39" s="221"/>
      <c r="JS39" s="221"/>
      <c r="JT39" s="221"/>
      <c r="JU39" s="221"/>
      <c r="JV39" s="221"/>
      <c r="JW39" s="221"/>
      <c r="JX39" s="221"/>
      <c r="JY39" s="221"/>
      <c r="JZ39" s="221"/>
      <c r="KA39" s="221"/>
      <c r="KB39" s="221"/>
      <c r="KC39" s="221"/>
      <c r="KD39" s="221"/>
      <c r="KE39" s="221"/>
      <c r="KF39" s="221"/>
      <c r="KG39" s="221"/>
      <c r="KH39" s="221"/>
      <c r="KI39" s="221"/>
      <c r="KJ39" s="221"/>
      <c r="KK39" s="221"/>
      <c r="KL39" s="221"/>
      <c r="KM39" s="221"/>
      <c r="KN39" s="221"/>
      <c r="KO39" s="221"/>
      <c r="KP39" s="221"/>
      <c r="KQ39" s="221"/>
      <c r="KR39" s="221"/>
      <c r="KS39" s="221"/>
      <c r="KT39" s="221"/>
      <c r="KU39" s="221"/>
      <c r="KV39" s="221"/>
      <c r="KW39" s="221"/>
      <c r="KX39" s="221"/>
      <c r="KY39" s="221"/>
      <c r="KZ39" s="221"/>
      <c r="LA39" s="221"/>
      <c r="LB39" s="221"/>
      <c r="LC39" s="221"/>
      <c r="LD39" s="221"/>
      <c r="LE39" s="221"/>
      <c r="LF39" s="221"/>
      <c r="LG39" s="221"/>
      <c r="LH39" s="221"/>
      <c r="LI39" s="221"/>
      <c r="LJ39" s="221"/>
      <c r="LK39" s="221"/>
      <c r="LL39" s="221"/>
      <c r="LM39" s="221"/>
      <c r="LN39" s="221"/>
      <c r="LO39" s="221"/>
      <c r="LP39" s="221"/>
      <c r="LQ39" s="221"/>
      <c r="LR39" s="221"/>
      <c r="LS39" s="221"/>
      <c r="LT39" s="221"/>
      <c r="LU39" s="221"/>
      <c r="LV39" s="221"/>
      <c r="LW39" s="221"/>
      <c r="LX39" s="221"/>
      <c r="LY39" s="221"/>
      <c r="LZ39" s="221"/>
      <c r="MA39" s="221"/>
      <c r="MB39" s="221"/>
      <c r="MC39" s="221"/>
      <c r="MD39" s="221"/>
      <c r="ME39" s="221"/>
      <c r="MF39" s="221"/>
      <c r="MG39" s="221"/>
      <c r="MH39" s="221"/>
      <c r="MI39" s="221"/>
      <c r="MJ39" s="221"/>
      <c r="MK39" s="221"/>
      <c r="ML39" s="221"/>
      <c r="MM39" s="221"/>
      <c r="MN39" s="221"/>
      <c r="MO39" s="221"/>
      <c r="MP39" s="221"/>
      <c r="MQ39" s="221"/>
      <c r="MR39" s="221"/>
      <c r="MS39" s="221"/>
      <c r="MT39" s="221"/>
      <c r="MU39" s="221"/>
      <c r="MV39" s="221"/>
      <c r="MW39" s="221"/>
      <c r="MX39" s="221"/>
      <c r="MY39" s="221"/>
      <c r="MZ39" s="221"/>
      <c r="NA39" s="221"/>
      <c r="NB39" s="221"/>
      <c r="NC39" s="221"/>
      <c r="ND39" s="221"/>
      <c r="NE39" s="221"/>
      <c r="NF39" s="221"/>
      <c r="NG39" s="221"/>
      <c r="NH39" s="221"/>
      <c r="NI39" s="221"/>
      <c r="NJ39" s="221"/>
      <c r="NK39" s="221"/>
      <c r="NL39" s="221"/>
      <c r="NM39" s="221"/>
      <c r="NN39" s="221"/>
      <c r="NO39" s="221"/>
      <c r="NP39" s="221"/>
      <c r="NQ39" s="221"/>
      <c r="NR39" s="221"/>
      <c r="NS39" s="221"/>
      <c r="NT39" s="221"/>
      <c r="NU39" s="221"/>
      <c r="NV39" s="221"/>
      <c r="NW39" s="221"/>
      <c r="NX39" s="221"/>
      <c r="NY39" s="221"/>
      <c r="NZ39" s="221"/>
      <c r="OA39" s="221"/>
      <c r="OB39" s="221"/>
      <c r="OC39" s="221"/>
      <c r="OD39" s="221"/>
      <c r="OE39" s="221"/>
      <c r="OF39" s="221"/>
      <c r="OG39" s="221"/>
      <c r="OH39" s="221"/>
      <c r="OI39" s="221"/>
      <c r="OJ39" s="221"/>
      <c r="OK39" s="221"/>
      <c r="OL39" s="221"/>
      <c r="OM39" s="221"/>
      <c r="ON39" s="221"/>
      <c r="OO39" s="221"/>
      <c r="OP39" s="221"/>
      <c r="OQ39" s="221"/>
      <c r="OR39" s="221"/>
      <c r="OS39" s="221"/>
      <c r="OT39" s="221"/>
      <c r="OU39" s="221"/>
      <c r="OV39" s="221"/>
      <c r="OW39" s="221"/>
      <c r="OX39" s="221"/>
      <c r="OY39" s="221"/>
      <c r="OZ39" s="221"/>
      <c r="PA39" s="221"/>
      <c r="PB39" s="221"/>
      <c r="PC39" s="221"/>
      <c r="PD39" s="221"/>
      <c r="PE39" s="221"/>
      <c r="PF39" s="221"/>
      <c r="PG39" s="221"/>
      <c r="PH39" s="221"/>
      <c r="PI39" s="221"/>
      <c r="PJ39" s="221"/>
      <c r="PK39" s="221"/>
      <c r="PL39" s="221"/>
      <c r="PM39" s="221"/>
      <c r="PN39" s="221"/>
      <c r="PO39" s="221"/>
      <c r="PP39" s="221"/>
      <c r="PQ39" s="221"/>
      <c r="PR39" s="221"/>
      <c r="PS39" s="221"/>
      <c r="PT39" s="221"/>
      <c r="PU39" s="221"/>
      <c r="PV39" s="221"/>
      <c r="PW39" s="221"/>
      <c r="PX39" s="221"/>
      <c r="PY39" s="221"/>
      <c r="PZ39" s="221"/>
      <c r="QA39" s="221"/>
      <c r="QB39" s="221"/>
      <c r="QC39" s="221"/>
      <c r="QD39" s="221"/>
      <c r="QE39" s="221"/>
      <c r="QF39" s="221"/>
      <c r="QG39" s="221"/>
      <c r="QH39" s="221"/>
      <c r="QI39" s="221"/>
      <c r="QJ39" s="221"/>
      <c r="QK39" s="221"/>
      <c r="QL39" s="221"/>
      <c r="QM39" s="221"/>
      <c r="QN39" s="221"/>
      <c r="QO39" s="221"/>
      <c r="QP39" s="221"/>
      <c r="QQ39" s="221"/>
      <c r="QR39" s="221"/>
      <c r="QS39" s="221"/>
      <c r="QT39" s="221"/>
      <c r="QU39" s="221"/>
      <c r="QV39" s="221"/>
      <c r="QW39" s="221"/>
      <c r="QX39" s="221"/>
      <c r="QY39" s="221"/>
      <c r="QZ39" s="221"/>
      <c r="RA39" s="221"/>
      <c r="RB39" s="221"/>
      <c r="RC39" s="221"/>
      <c r="RD39" s="221"/>
      <c r="RE39" s="221"/>
      <c r="RF39" s="221"/>
      <c r="RG39" s="221"/>
      <c r="RH39" s="221"/>
      <c r="RI39" s="221"/>
      <c r="RJ39" s="221"/>
      <c r="RK39" s="221"/>
      <c r="RL39" s="221"/>
      <c r="RM39" s="221"/>
      <c r="RN39" s="221"/>
      <c r="RO39" s="221"/>
      <c r="RP39" s="221"/>
      <c r="RQ39" s="221"/>
      <c r="RR39" s="221"/>
      <c r="RS39" s="221"/>
      <c r="RT39" s="221"/>
      <c r="RU39" s="221"/>
      <c r="RV39" s="221"/>
      <c r="RW39" s="221"/>
      <c r="RX39" s="221"/>
      <c r="RY39" s="221"/>
      <c r="RZ39" s="221"/>
      <c r="SA39" s="221"/>
      <c r="SB39" s="221"/>
      <c r="SC39" s="221"/>
      <c r="SD39" s="221"/>
      <c r="SE39" s="221"/>
      <c r="SF39" s="221"/>
      <c r="SG39" s="221"/>
      <c r="SH39" s="221"/>
      <c r="SI39" s="221"/>
      <c r="SJ39" s="221"/>
      <c r="SK39" s="221"/>
      <c r="SL39" s="221"/>
      <c r="SM39" s="221"/>
      <c r="SN39" s="221"/>
      <c r="SO39" s="221"/>
      <c r="SP39" s="221"/>
      <c r="SQ39" s="221"/>
      <c r="SR39" s="221"/>
      <c r="SS39" s="221"/>
      <c r="ST39" s="221"/>
      <c r="SU39" s="221"/>
      <c r="SV39" s="221"/>
      <c r="SW39" s="221"/>
      <c r="SX39" s="221"/>
      <c r="SY39" s="221"/>
      <c r="SZ39" s="221"/>
      <c r="TA39" s="221"/>
      <c r="TB39" s="221"/>
      <c r="TC39" s="221"/>
      <c r="TD39" s="221"/>
      <c r="TE39" s="221"/>
      <c r="TF39" s="221"/>
      <c r="TG39" s="221"/>
      <c r="TH39" s="221"/>
      <c r="TI39" s="221"/>
      <c r="TJ39" s="221"/>
      <c r="TK39" s="221"/>
      <c r="TL39" s="221"/>
      <c r="TM39" s="221"/>
      <c r="TN39" s="221"/>
      <c r="TO39" s="221"/>
      <c r="TP39" s="221"/>
      <c r="TQ39" s="221"/>
      <c r="TR39" s="221"/>
      <c r="TS39" s="221"/>
      <c r="TT39" s="221"/>
      <c r="TU39" s="221"/>
      <c r="TV39" s="221"/>
      <c r="TW39" s="221"/>
      <c r="TX39" s="221"/>
      <c r="TY39" s="221"/>
      <c r="TZ39" s="221"/>
      <c r="UA39" s="221"/>
      <c r="UB39" s="221"/>
      <c r="UC39" s="221"/>
      <c r="UD39" s="221"/>
      <c r="UE39" s="221"/>
      <c r="UF39" s="221"/>
      <c r="UG39" s="221"/>
      <c r="UH39" s="221"/>
      <c r="UI39" s="221"/>
      <c r="UJ39" s="221"/>
      <c r="UK39" s="221"/>
      <c r="UL39" s="221"/>
      <c r="UM39" s="221"/>
      <c r="UN39" s="221"/>
      <c r="UO39" s="221"/>
      <c r="UP39" s="221"/>
      <c r="UQ39" s="221"/>
      <c r="UR39" s="221"/>
      <c r="US39" s="221"/>
      <c r="UT39" s="221"/>
      <c r="UU39" s="221"/>
      <c r="UV39" s="221"/>
      <c r="UW39" s="221"/>
      <c r="UX39" s="221"/>
      <c r="UY39" s="221"/>
      <c r="UZ39" s="221"/>
      <c r="VA39" s="221"/>
      <c r="VB39" s="221"/>
      <c r="VC39" s="221"/>
      <c r="VD39" s="221"/>
      <c r="VE39" s="221"/>
      <c r="VF39" s="221"/>
      <c r="VG39" s="221"/>
      <c r="VH39" s="221"/>
      <c r="VI39" s="221"/>
      <c r="VJ39" s="221"/>
      <c r="VK39" s="221"/>
      <c r="VL39" s="221"/>
      <c r="VM39" s="221"/>
      <c r="VN39" s="221"/>
      <c r="VO39" s="221"/>
      <c r="VP39" s="221"/>
      <c r="VQ39" s="221"/>
      <c r="VR39" s="221"/>
      <c r="VS39" s="221"/>
      <c r="VT39" s="221"/>
      <c r="VU39" s="221"/>
      <c r="VV39" s="221"/>
      <c r="VW39" s="221"/>
      <c r="VX39" s="221"/>
      <c r="VY39" s="221"/>
      <c r="VZ39" s="221"/>
      <c r="WA39" s="221"/>
      <c r="WB39" s="221"/>
      <c r="WC39" s="221"/>
      <c r="WD39" s="221"/>
      <c r="WE39" s="221"/>
      <c r="WF39" s="221"/>
      <c r="WG39" s="221"/>
      <c r="WH39" s="221"/>
      <c r="WI39" s="221"/>
      <c r="WJ39" s="221"/>
      <c r="WK39" s="221"/>
      <c r="WL39" s="221"/>
      <c r="WM39" s="221"/>
      <c r="WN39" s="221"/>
      <c r="WO39" s="221"/>
      <c r="WP39" s="221"/>
      <c r="WQ39" s="221"/>
      <c r="WR39" s="221"/>
      <c r="WS39" s="221"/>
      <c r="WT39" s="221"/>
      <c r="WU39" s="221"/>
      <c r="WV39" s="221"/>
      <c r="WW39" s="221"/>
      <c r="WX39" s="221"/>
      <c r="WY39" s="221"/>
      <c r="WZ39" s="221"/>
      <c r="XA39" s="221"/>
      <c r="XB39" s="221"/>
      <c r="XC39" s="221"/>
      <c r="XD39" s="221"/>
      <c r="XE39" s="221"/>
      <c r="XF39" s="221"/>
      <c r="XG39" s="221"/>
      <c r="XH39" s="221"/>
      <c r="XI39" s="221"/>
      <c r="XJ39" s="221"/>
      <c r="XK39" s="221"/>
      <c r="XL39" s="221"/>
      <c r="XM39" s="221"/>
      <c r="XN39" s="221"/>
      <c r="XO39" s="221"/>
      <c r="XP39" s="221"/>
      <c r="XQ39" s="221"/>
      <c r="XR39" s="221"/>
      <c r="XS39" s="221"/>
      <c r="XT39" s="221"/>
      <c r="XU39" s="221"/>
      <c r="XV39" s="221"/>
      <c r="XW39" s="221"/>
      <c r="XX39" s="221"/>
      <c r="XY39" s="221"/>
      <c r="XZ39" s="221"/>
      <c r="YA39" s="221"/>
      <c r="YB39" s="221"/>
      <c r="YC39" s="221"/>
      <c r="YD39" s="221"/>
      <c r="YE39" s="221"/>
      <c r="YF39" s="221"/>
      <c r="YG39" s="221"/>
      <c r="YH39" s="221"/>
      <c r="YI39" s="221"/>
      <c r="YJ39" s="221"/>
      <c r="YK39" s="221"/>
      <c r="YL39" s="221"/>
      <c r="YM39" s="221"/>
      <c r="YN39" s="221"/>
      <c r="YO39" s="221"/>
      <c r="YP39" s="221"/>
      <c r="YQ39" s="221"/>
      <c r="YR39" s="221"/>
      <c r="YS39" s="221"/>
      <c r="YT39" s="221"/>
      <c r="YU39" s="221"/>
      <c r="YV39" s="221"/>
      <c r="YW39" s="221"/>
      <c r="YX39" s="221"/>
      <c r="YY39" s="221"/>
      <c r="YZ39" s="221"/>
      <c r="ZA39" s="221"/>
      <c r="ZB39" s="221"/>
      <c r="ZC39" s="221"/>
      <c r="ZD39" s="221"/>
      <c r="ZE39" s="221"/>
      <c r="ZF39" s="221"/>
      <c r="ZG39" s="221"/>
      <c r="ZH39" s="221"/>
      <c r="ZI39" s="221"/>
      <c r="ZJ39" s="221"/>
      <c r="ZK39" s="221"/>
      <c r="ZL39" s="221"/>
      <c r="ZM39" s="221"/>
      <c r="ZN39" s="221"/>
      <c r="ZO39" s="221"/>
      <c r="ZP39" s="221"/>
      <c r="ZQ39" s="221"/>
      <c r="ZR39" s="221"/>
      <c r="ZS39" s="221"/>
      <c r="ZT39" s="221"/>
      <c r="ZU39" s="221"/>
      <c r="ZV39" s="221"/>
      <c r="ZW39" s="221"/>
      <c r="ZX39" s="221"/>
      <c r="ZY39" s="221"/>
      <c r="ZZ39" s="221"/>
      <c r="AAA39" s="221"/>
      <c r="AAB39" s="221"/>
      <c r="AAC39" s="221"/>
      <c r="AAD39" s="221"/>
      <c r="AAE39" s="221"/>
      <c r="AAF39" s="221"/>
      <c r="AAG39" s="221"/>
      <c r="AAH39" s="221"/>
      <c r="AAI39" s="221"/>
      <c r="AAJ39" s="221"/>
      <c r="AAK39" s="221"/>
      <c r="AAL39" s="221"/>
      <c r="AAM39" s="221"/>
      <c r="AAN39" s="221"/>
      <c r="AAO39" s="221"/>
      <c r="AAP39" s="221"/>
      <c r="AAQ39" s="221"/>
      <c r="AAR39" s="221"/>
      <c r="AAS39" s="221"/>
      <c r="AAT39" s="221"/>
      <c r="AAU39" s="221"/>
      <c r="AAV39" s="221"/>
      <c r="AAW39" s="221"/>
      <c r="AAX39" s="221"/>
      <c r="AAY39" s="221"/>
      <c r="AAZ39" s="221"/>
      <c r="ABA39" s="221"/>
      <c r="ABB39" s="221"/>
      <c r="ABC39" s="221"/>
      <c r="ABD39" s="221"/>
      <c r="ABE39" s="221"/>
      <c r="ABF39" s="221"/>
      <c r="ABG39" s="221"/>
      <c r="ABH39" s="221"/>
      <c r="ABI39" s="221"/>
      <c r="ABJ39" s="221"/>
      <c r="ABK39" s="221"/>
      <c r="ABL39" s="221"/>
      <c r="ABM39" s="221"/>
      <c r="ABN39" s="221"/>
      <c r="ABO39" s="221"/>
      <c r="ABP39" s="221"/>
      <c r="ABQ39" s="221"/>
      <c r="ABR39" s="221"/>
      <c r="ABS39" s="221"/>
      <c r="ABT39" s="221"/>
      <c r="ABU39" s="221"/>
      <c r="ABV39" s="221"/>
      <c r="ABW39" s="221"/>
      <c r="ABX39" s="221"/>
      <c r="ABY39" s="221"/>
      <c r="ABZ39" s="221"/>
      <c r="ACA39" s="221"/>
      <c r="ACB39" s="221"/>
      <c r="ACC39" s="221"/>
      <c r="ACD39" s="221"/>
      <c r="ACE39" s="221"/>
      <c r="ACF39" s="221"/>
      <c r="ACG39" s="221"/>
      <c r="ACH39" s="221"/>
      <c r="ACI39" s="221"/>
      <c r="ACJ39" s="221"/>
      <c r="ACK39" s="221"/>
      <c r="ACL39" s="221"/>
      <c r="ACM39" s="221"/>
      <c r="ACN39" s="221"/>
      <c r="ACO39" s="221"/>
      <c r="ACP39" s="221"/>
      <c r="ACQ39" s="221"/>
      <c r="ACR39" s="221"/>
      <c r="ACS39" s="221"/>
      <c r="ACT39" s="221"/>
      <c r="ACU39" s="221"/>
      <c r="ACV39" s="221"/>
      <c r="ACW39" s="221"/>
      <c r="ACX39" s="221"/>
      <c r="ACY39" s="221"/>
      <c r="ACZ39" s="221"/>
    </row>
    <row r="40" spans="1:780" s="240" customFormat="1" x14ac:dyDescent="0.15">
      <c r="A40" s="238"/>
      <c r="B40" s="239"/>
      <c r="C40" s="241"/>
      <c r="D40" s="24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  <c r="GE40" s="221"/>
      <c r="GF40" s="221"/>
      <c r="GG40" s="221"/>
      <c r="GH40" s="221"/>
      <c r="GI40" s="221"/>
      <c r="GJ40" s="221"/>
      <c r="GK40" s="221"/>
      <c r="GL40" s="221"/>
      <c r="GM40" s="221"/>
      <c r="GN40" s="221"/>
      <c r="GO40" s="221"/>
      <c r="GP40" s="221"/>
      <c r="GQ40" s="221"/>
      <c r="GR40" s="221"/>
      <c r="GS40" s="221"/>
      <c r="GT40" s="221"/>
      <c r="GU40" s="221"/>
      <c r="GV40" s="221"/>
      <c r="GW40" s="221"/>
      <c r="GX40" s="221"/>
      <c r="GY40" s="221"/>
      <c r="GZ40" s="221"/>
      <c r="HA40" s="221"/>
      <c r="HB40" s="221"/>
      <c r="HC40" s="221"/>
      <c r="HD40" s="221"/>
      <c r="HE40" s="221"/>
      <c r="HF40" s="221"/>
      <c r="HG40" s="221"/>
      <c r="HH40" s="221"/>
      <c r="HI40" s="221"/>
      <c r="HJ40" s="221"/>
      <c r="HK40" s="221"/>
      <c r="HL40" s="221"/>
      <c r="HM40" s="221"/>
      <c r="HN40" s="221"/>
      <c r="HO40" s="221"/>
      <c r="HP40" s="221"/>
      <c r="HQ40" s="221"/>
      <c r="HR40" s="221"/>
      <c r="HS40" s="221"/>
      <c r="HT40" s="221"/>
      <c r="HU40" s="221"/>
      <c r="HV40" s="221"/>
      <c r="HW40" s="221"/>
      <c r="HX40" s="221"/>
      <c r="HY40" s="221"/>
      <c r="HZ40" s="221"/>
      <c r="IA40" s="221"/>
      <c r="IB40" s="221"/>
      <c r="IC40" s="221"/>
      <c r="ID40" s="221"/>
      <c r="IE40" s="221"/>
      <c r="IF40" s="221"/>
      <c r="IG40" s="221"/>
      <c r="IH40" s="221"/>
      <c r="II40" s="221"/>
      <c r="IJ40" s="221"/>
      <c r="IK40" s="221"/>
      <c r="IL40" s="221"/>
      <c r="IM40" s="221"/>
      <c r="IN40" s="221"/>
      <c r="IO40" s="221"/>
      <c r="IP40" s="221"/>
      <c r="IQ40" s="221"/>
      <c r="IR40" s="221"/>
      <c r="IS40" s="221"/>
      <c r="IT40" s="221"/>
      <c r="IU40" s="221"/>
      <c r="IV40" s="221"/>
      <c r="IW40" s="221"/>
      <c r="IX40" s="221"/>
      <c r="IY40" s="221"/>
      <c r="IZ40" s="221"/>
      <c r="JA40" s="221"/>
      <c r="JB40" s="221"/>
      <c r="JC40" s="221"/>
      <c r="JD40" s="221"/>
      <c r="JE40" s="221"/>
      <c r="JF40" s="221"/>
      <c r="JG40" s="221"/>
      <c r="JH40" s="221"/>
      <c r="JI40" s="221"/>
      <c r="JJ40" s="221"/>
      <c r="JK40" s="221"/>
      <c r="JL40" s="221"/>
      <c r="JM40" s="221"/>
      <c r="JN40" s="221"/>
      <c r="JO40" s="221"/>
      <c r="JP40" s="221"/>
      <c r="JQ40" s="221"/>
      <c r="JR40" s="221"/>
      <c r="JS40" s="221"/>
      <c r="JT40" s="221"/>
      <c r="JU40" s="221"/>
      <c r="JV40" s="221"/>
      <c r="JW40" s="221"/>
      <c r="JX40" s="221"/>
      <c r="JY40" s="221"/>
      <c r="JZ40" s="221"/>
      <c r="KA40" s="221"/>
      <c r="KB40" s="221"/>
      <c r="KC40" s="221"/>
      <c r="KD40" s="221"/>
      <c r="KE40" s="221"/>
      <c r="KF40" s="221"/>
      <c r="KG40" s="221"/>
      <c r="KH40" s="221"/>
      <c r="KI40" s="221"/>
      <c r="KJ40" s="221"/>
      <c r="KK40" s="221"/>
      <c r="KL40" s="221"/>
      <c r="KM40" s="221"/>
      <c r="KN40" s="221"/>
      <c r="KO40" s="221"/>
      <c r="KP40" s="221"/>
      <c r="KQ40" s="221"/>
      <c r="KR40" s="221"/>
      <c r="KS40" s="221"/>
      <c r="KT40" s="221"/>
      <c r="KU40" s="221"/>
      <c r="KV40" s="221"/>
      <c r="KW40" s="221"/>
      <c r="KX40" s="221"/>
      <c r="KY40" s="221"/>
      <c r="KZ40" s="221"/>
      <c r="LA40" s="221"/>
      <c r="LB40" s="221"/>
      <c r="LC40" s="221"/>
      <c r="LD40" s="221"/>
      <c r="LE40" s="221"/>
      <c r="LF40" s="221"/>
      <c r="LG40" s="221"/>
      <c r="LH40" s="221"/>
      <c r="LI40" s="221"/>
      <c r="LJ40" s="221"/>
      <c r="LK40" s="221"/>
      <c r="LL40" s="221"/>
      <c r="LM40" s="221"/>
      <c r="LN40" s="221"/>
      <c r="LO40" s="221"/>
      <c r="LP40" s="221"/>
      <c r="LQ40" s="221"/>
      <c r="LR40" s="221"/>
      <c r="LS40" s="221"/>
      <c r="LT40" s="221"/>
      <c r="LU40" s="221"/>
      <c r="LV40" s="221"/>
      <c r="LW40" s="221"/>
      <c r="LX40" s="221"/>
      <c r="LY40" s="221"/>
      <c r="LZ40" s="221"/>
      <c r="MA40" s="221"/>
      <c r="MB40" s="221"/>
      <c r="MC40" s="221"/>
      <c r="MD40" s="221"/>
      <c r="ME40" s="221"/>
      <c r="MF40" s="221"/>
      <c r="MG40" s="221"/>
      <c r="MH40" s="221"/>
      <c r="MI40" s="221"/>
      <c r="MJ40" s="221"/>
      <c r="MK40" s="221"/>
      <c r="ML40" s="221"/>
      <c r="MM40" s="221"/>
      <c r="MN40" s="221"/>
      <c r="MO40" s="221"/>
      <c r="MP40" s="221"/>
      <c r="MQ40" s="221"/>
      <c r="MR40" s="221"/>
      <c r="MS40" s="221"/>
      <c r="MT40" s="221"/>
      <c r="MU40" s="221"/>
      <c r="MV40" s="221"/>
      <c r="MW40" s="221"/>
      <c r="MX40" s="221"/>
      <c r="MY40" s="221"/>
      <c r="MZ40" s="221"/>
      <c r="NA40" s="221"/>
      <c r="NB40" s="221"/>
      <c r="NC40" s="221"/>
      <c r="ND40" s="221"/>
      <c r="NE40" s="221"/>
      <c r="NF40" s="221"/>
      <c r="NG40" s="221"/>
      <c r="NH40" s="221"/>
      <c r="NI40" s="221"/>
      <c r="NJ40" s="221"/>
      <c r="NK40" s="221"/>
      <c r="NL40" s="221"/>
      <c r="NM40" s="221"/>
      <c r="NN40" s="221"/>
      <c r="NO40" s="221"/>
      <c r="NP40" s="221"/>
      <c r="NQ40" s="221"/>
      <c r="NR40" s="221"/>
      <c r="NS40" s="221"/>
      <c r="NT40" s="221"/>
      <c r="NU40" s="221"/>
      <c r="NV40" s="221"/>
      <c r="NW40" s="221"/>
      <c r="NX40" s="221"/>
      <c r="NY40" s="221"/>
      <c r="NZ40" s="221"/>
      <c r="OA40" s="221"/>
      <c r="OB40" s="221"/>
      <c r="OC40" s="221"/>
      <c r="OD40" s="221"/>
      <c r="OE40" s="221"/>
      <c r="OF40" s="221"/>
      <c r="OG40" s="221"/>
      <c r="OH40" s="221"/>
      <c r="OI40" s="221"/>
      <c r="OJ40" s="221"/>
      <c r="OK40" s="221"/>
      <c r="OL40" s="221"/>
      <c r="OM40" s="221"/>
      <c r="ON40" s="221"/>
      <c r="OO40" s="221"/>
      <c r="OP40" s="221"/>
      <c r="OQ40" s="221"/>
      <c r="OR40" s="221"/>
      <c r="OS40" s="221"/>
      <c r="OT40" s="221"/>
      <c r="OU40" s="221"/>
      <c r="OV40" s="221"/>
      <c r="OW40" s="221"/>
      <c r="OX40" s="221"/>
      <c r="OY40" s="221"/>
      <c r="OZ40" s="221"/>
      <c r="PA40" s="221"/>
      <c r="PB40" s="221"/>
      <c r="PC40" s="221"/>
      <c r="PD40" s="221"/>
      <c r="PE40" s="221"/>
      <c r="PF40" s="221"/>
      <c r="PG40" s="221"/>
      <c r="PH40" s="221"/>
      <c r="PI40" s="221"/>
      <c r="PJ40" s="221"/>
      <c r="PK40" s="221"/>
      <c r="PL40" s="221"/>
      <c r="PM40" s="221"/>
      <c r="PN40" s="221"/>
      <c r="PO40" s="221"/>
      <c r="PP40" s="221"/>
      <c r="PQ40" s="221"/>
      <c r="PR40" s="221"/>
      <c r="PS40" s="221"/>
      <c r="PT40" s="221"/>
      <c r="PU40" s="221"/>
      <c r="PV40" s="221"/>
      <c r="PW40" s="221"/>
      <c r="PX40" s="221"/>
      <c r="PY40" s="221"/>
      <c r="PZ40" s="221"/>
      <c r="QA40" s="221"/>
      <c r="QB40" s="221"/>
      <c r="QC40" s="221"/>
      <c r="QD40" s="221"/>
      <c r="QE40" s="221"/>
      <c r="QF40" s="221"/>
      <c r="QG40" s="221"/>
      <c r="QH40" s="221"/>
      <c r="QI40" s="221"/>
      <c r="QJ40" s="221"/>
      <c r="QK40" s="221"/>
      <c r="QL40" s="221"/>
      <c r="QM40" s="221"/>
      <c r="QN40" s="221"/>
      <c r="QO40" s="221"/>
      <c r="QP40" s="221"/>
      <c r="QQ40" s="221"/>
      <c r="QR40" s="221"/>
      <c r="QS40" s="221"/>
      <c r="QT40" s="221"/>
      <c r="QU40" s="221"/>
      <c r="QV40" s="221"/>
      <c r="QW40" s="221"/>
      <c r="QX40" s="221"/>
      <c r="QY40" s="221"/>
      <c r="QZ40" s="221"/>
      <c r="RA40" s="221"/>
      <c r="RB40" s="221"/>
      <c r="RC40" s="221"/>
      <c r="RD40" s="221"/>
      <c r="RE40" s="221"/>
      <c r="RF40" s="221"/>
      <c r="RG40" s="221"/>
      <c r="RH40" s="221"/>
      <c r="RI40" s="221"/>
      <c r="RJ40" s="221"/>
      <c r="RK40" s="221"/>
      <c r="RL40" s="221"/>
      <c r="RM40" s="221"/>
      <c r="RN40" s="221"/>
      <c r="RO40" s="221"/>
      <c r="RP40" s="221"/>
      <c r="RQ40" s="221"/>
      <c r="RR40" s="221"/>
      <c r="RS40" s="221"/>
      <c r="RT40" s="221"/>
      <c r="RU40" s="221"/>
      <c r="RV40" s="221"/>
      <c r="RW40" s="221"/>
      <c r="RX40" s="221"/>
      <c r="RY40" s="221"/>
      <c r="RZ40" s="221"/>
      <c r="SA40" s="221"/>
      <c r="SB40" s="221"/>
      <c r="SC40" s="221"/>
      <c r="SD40" s="221"/>
      <c r="SE40" s="221"/>
      <c r="SF40" s="221"/>
      <c r="SG40" s="221"/>
      <c r="SH40" s="221"/>
      <c r="SI40" s="221"/>
      <c r="SJ40" s="221"/>
      <c r="SK40" s="221"/>
      <c r="SL40" s="221"/>
      <c r="SM40" s="221"/>
      <c r="SN40" s="221"/>
      <c r="SO40" s="221"/>
      <c r="SP40" s="221"/>
      <c r="SQ40" s="221"/>
      <c r="SR40" s="221"/>
      <c r="SS40" s="221"/>
      <c r="ST40" s="221"/>
      <c r="SU40" s="221"/>
      <c r="SV40" s="221"/>
      <c r="SW40" s="221"/>
      <c r="SX40" s="221"/>
      <c r="SY40" s="221"/>
      <c r="SZ40" s="221"/>
      <c r="TA40" s="221"/>
      <c r="TB40" s="221"/>
      <c r="TC40" s="221"/>
      <c r="TD40" s="221"/>
      <c r="TE40" s="221"/>
      <c r="TF40" s="221"/>
      <c r="TG40" s="221"/>
      <c r="TH40" s="221"/>
      <c r="TI40" s="221"/>
      <c r="TJ40" s="221"/>
      <c r="TK40" s="221"/>
      <c r="TL40" s="221"/>
      <c r="TM40" s="221"/>
      <c r="TN40" s="221"/>
      <c r="TO40" s="221"/>
      <c r="TP40" s="221"/>
      <c r="TQ40" s="221"/>
      <c r="TR40" s="221"/>
      <c r="TS40" s="221"/>
      <c r="TT40" s="221"/>
      <c r="TU40" s="221"/>
      <c r="TV40" s="221"/>
      <c r="TW40" s="221"/>
      <c r="TX40" s="221"/>
      <c r="TY40" s="221"/>
      <c r="TZ40" s="221"/>
      <c r="UA40" s="221"/>
      <c r="UB40" s="221"/>
      <c r="UC40" s="221"/>
      <c r="UD40" s="221"/>
      <c r="UE40" s="221"/>
      <c r="UF40" s="221"/>
      <c r="UG40" s="221"/>
      <c r="UH40" s="221"/>
      <c r="UI40" s="221"/>
      <c r="UJ40" s="221"/>
      <c r="UK40" s="221"/>
      <c r="UL40" s="221"/>
      <c r="UM40" s="221"/>
      <c r="UN40" s="221"/>
      <c r="UO40" s="221"/>
      <c r="UP40" s="221"/>
      <c r="UQ40" s="221"/>
      <c r="UR40" s="221"/>
      <c r="US40" s="221"/>
      <c r="UT40" s="221"/>
      <c r="UU40" s="221"/>
      <c r="UV40" s="221"/>
      <c r="UW40" s="221"/>
      <c r="UX40" s="221"/>
      <c r="UY40" s="221"/>
      <c r="UZ40" s="221"/>
      <c r="VA40" s="221"/>
      <c r="VB40" s="221"/>
      <c r="VC40" s="221"/>
      <c r="VD40" s="221"/>
      <c r="VE40" s="221"/>
      <c r="VF40" s="221"/>
      <c r="VG40" s="221"/>
      <c r="VH40" s="221"/>
      <c r="VI40" s="221"/>
      <c r="VJ40" s="221"/>
      <c r="VK40" s="221"/>
      <c r="VL40" s="221"/>
      <c r="VM40" s="221"/>
      <c r="VN40" s="221"/>
      <c r="VO40" s="221"/>
      <c r="VP40" s="221"/>
      <c r="VQ40" s="221"/>
      <c r="VR40" s="221"/>
      <c r="VS40" s="221"/>
      <c r="VT40" s="221"/>
      <c r="VU40" s="221"/>
      <c r="VV40" s="221"/>
      <c r="VW40" s="221"/>
      <c r="VX40" s="221"/>
      <c r="VY40" s="221"/>
      <c r="VZ40" s="221"/>
      <c r="WA40" s="221"/>
      <c r="WB40" s="221"/>
      <c r="WC40" s="221"/>
      <c r="WD40" s="221"/>
      <c r="WE40" s="221"/>
      <c r="WF40" s="221"/>
      <c r="WG40" s="221"/>
      <c r="WH40" s="221"/>
      <c r="WI40" s="221"/>
      <c r="WJ40" s="221"/>
      <c r="WK40" s="221"/>
      <c r="WL40" s="221"/>
      <c r="WM40" s="221"/>
      <c r="WN40" s="221"/>
      <c r="WO40" s="221"/>
      <c r="WP40" s="221"/>
      <c r="WQ40" s="221"/>
      <c r="WR40" s="221"/>
      <c r="WS40" s="221"/>
      <c r="WT40" s="221"/>
      <c r="WU40" s="221"/>
      <c r="WV40" s="221"/>
      <c r="WW40" s="221"/>
      <c r="WX40" s="221"/>
      <c r="WY40" s="221"/>
      <c r="WZ40" s="221"/>
      <c r="XA40" s="221"/>
      <c r="XB40" s="221"/>
      <c r="XC40" s="221"/>
      <c r="XD40" s="221"/>
      <c r="XE40" s="221"/>
      <c r="XF40" s="221"/>
      <c r="XG40" s="221"/>
      <c r="XH40" s="221"/>
      <c r="XI40" s="221"/>
      <c r="XJ40" s="221"/>
      <c r="XK40" s="221"/>
      <c r="XL40" s="221"/>
      <c r="XM40" s="221"/>
      <c r="XN40" s="221"/>
      <c r="XO40" s="221"/>
      <c r="XP40" s="221"/>
      <c r="XQ40" s="221"/>
      <c r="XR40" s="221"/>
      <c r="XS40" s="221"/>
      <c r="XT40" s="221"/>
      <c r="XU40" s="221"/>
      <c r="XV40" s="221"/>
      <c r="XW40" s="221"/>
      <c r="XX40" s="221"/>
      <c r="XY40" s="221"/>
      <c r="XZ40" s="221"/>
      <c r="YA40" s="221"/>
      <c r="YB40" s="221"/>
      <c r="YC40" s="221"/>
      <c r="YD40" s="221"/>
      <c r="YE40" s="221"/>
      <c r="YF40" s="221"/>
      <c r="YG40" s="221"/>
      <c r="YH40" s="221"/>
      <c r="YI40" s="221"/>
      <c r="YJ40" s="221"/>
      <c r="YK40" s="221"/>
      <c r="YL40" s="221"/>
      <c r="YM40" s="221"/>
      <c r="YN40" s="221"/>
      <c r="YO40" s="221"/>
      <c r="YP40" s="221"/>
      <c r="YQ40" s="221"/>
      <c r="YR40" s="221"/>
      <c r="YS40" s="221"/>
      <c r="YT40" s="221"/>
      <c r="YU40" s="221"/>
      <c r="YV40" s="221"/>
      <c r="YW40" s="221"/>
      <c r="YX40" s="221"/>
      <c r="YY40" s="221"/>
      <c r="YZ40" s="221"/>
      <c r="ZA40" s="221"/>
      <c r="ZB40" s="221"/>
      <c r="ZC40" s="221"/>
      <c r="ZD40" s="221"/>
      <c r="ZE40" s="221"/>
      <c r="ZF40" s="221"/>
      <c r="ZG40" s="221"/>
      <c r="ZH40" s="221"/>
      <c r="ZI40" s="221"/>
      <c r="ZJ40" s="221"/>
      <c r="ZK40" s="221"/>
      <c r="ZL40" s="221"/>
      <c r="ZM40" s="221"/>
      <c r="ZN40" s="221"/>
      <c r="ZO40" s="221"/>
      <c r="ZP40" s="221"/>
      <c r="ZQ40" s="221"/>
      <c r="ZR40" s="221"/>
      <c r="ZS40" s="221"/>
      <c r="ZT40" s="221"/>
      <c r="ZU40" s="221"/>
      <c r="ZV40" s="221"/>
      <c r="ZW40" s="221"/>
      <c r="ZX40" s="221"/>
      <c r="ZY40" s="221"/>
      <c r="ZZ40" s="221"/>
      <c r="AAA40" s="221"/>
      <c r="AAB40" s="221"/>
      <c r="AAC40" s="221"/>
      <c r="AAD40" s="221"/>
      <c r="AAE40" s="221"/>
      <c r="AAF40" s="221"/>
      <c r="AAG40" s="221"/>
      <c r="AAH40" s="221"/>
      <c r="AAI40" s="221"/>
      <c r="AAJ40" s="221"/>
      <c r="AAK40" s="221"/>
      <c r="AAL40" s="221"/>
      <c r="AAM40" s="221"/>
      <c r="AAN40" s="221"/>
      <c r="AAO40" s="221"/>
      <c r="AAP40" s="221"/>
      <c r="AAQ40" s="221"/>
      <c r="AAR40" s="221"/>
      <c r="AAS40" s="221"/>
      <c r="AAT40" s="221"/>
      <c r="AAU40" s="221"/>
      <c r="AAV40" s="221"/>
      <c r="AAW40" s="221"/>
      <c r="AAX40" s="221"/>
      <c r="AAY40" s="221"/>
      <c r="AAZ40" s="221"/>
      <c r="ABA40" s="221"/>
      <c r="ABB40" s="221"/>
      <c r="ABC40" s="221"/>
      <c r="ABD40" s="221"/>
      <c r="ABE40" s="221"/>
      <c r="ABF40" s="221"/>
      <c r="ABG40" s="221"/>
      <c r="ABH40" s="221"/>
      <c r="ABI40" s="221"/>
      <c r="ABJ40" s="221"/>
      <c r="ABK40" s="221"/>
      <c r="ABL40" s="221"/>
      <c r="ABM40" s="221"/>
      <c r="ABN40" s="221"/>
      <c r="ABO40" s="221"/>
      <c r="ABP40" s="221"/>
      <c r="ABQ40" s="221"/>
      <c r="ABR40" s="221"/>
      <c r="ABS40" s="221"/>
      <c r="ABT40" s="221"/>
      <c r="ABU40" s="221"/>
      <c r="ABV40" s="221"/>
      <c r="ABW40" s="221"/>
      <c r="ABX40" s="221"/>
      <c r="ABY40" s="221"/>
      <c r="ABZ40" s="221"/>
      <c r="ACA40" s="221"/>
      <c r="ACB40" s="221"/>
      <c r="ACC40" s="221"/>
      <c r="ACD40" s="221"/>
      <c r="ACE40" s="221"/>
      <c r="ACF40" s="221"/>
      <c r="ACG40" s="221"/>
      <c r="ACH40" s="221"/>
      <c r="ACI40" s="221"/>
      <c r="ACJ40" s="221"/>
      <c r="ACK40" s="221"/>
      <c r="ACL40" s="221"/>
      <c r="ACM40" s="221"/>
      <c r="ACN40" s="221"/>
      <c r="ACO40" s="221"/>
      <c r="ACP40" s="221"/>
      <c r="ACQ40" s="221"/>
      <c r="ACR40" s="221"/>
      <c r="ACS40" s="221"/>
      <c r="ACT40" s="221"/>
      <c r="ACU40" s="221"/>
      <c r="ACV40" s="221"/>
      <c r="ACW40" s="221"/>
      <c r="ACX40" s="221"/>
      <c r="ACY40" s="221"/>
      <c r="ACZ40" s="221"/>
    </row>
    <row r="41" spans="1:780" s="240" customFormat="1" x14ac:dyDescent="0.15">
      <c r="A41" s="238"/>
      <c r="B41" s="239"/>
      <c r="C41" s="241"/>
      <c r="D41" s="24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  <c r="GE41" s="221"/>
      <c r="GF41" s="221"/>
      <c r="GG41" s="221"/>
      <c r="GH41" s="221"/>
      <c r="GI41" s="221"/>
      <c r="GJ41" s="221"/>
      <c r="GK41" s="221"/>
      <c r="GL41" s="221"/>
      <c r="GM41" s="221"/>
      <c r="GN41" s="221"/>
      <c r="GO41" s="221"/>
      <c r="GP41" s="221"/>
      <c r="GQ41" s="221"/>
      <c r="GR41" s="221"/>
      <c r="GS41" s="221"/>
      <c r="GT41" s="221"/>
      <c r="GU41" s="221"/>
      <c r="GV41" s="221"/>
      <c r="GW41" s="221"/>
      <c r="GX41" s="221"/>
      <c r="GY41" s="221"/>
      <c r="GZ41" s="221"/>
      <c r="HA41" s="221"/>
      <c r="HB41" s="221"/>
      <c r="HC41" s="221"/>
      <c r="HD41" s="221"/>
      <c r="HE41" s="221"/>
      <c r="HF41" s="221"/>
      <c r="HG41" s="221"/>
      <c r="HH41" s="221"/>
      <c r="HI41" s="221"/>
      <c r="HJ41" s="221"/>
      <c r="HK41" s="221"/>
      <c r="HL41" s="221"/>
      <c r="HM41" s="221"/>
      <c r="HN41" s="221"/>
      <c r="HO41" s="221"/>
      <c r="HP41" s="221"/>
      <c r="HQ41" s="221"/>
      <c r="HR41" s="221"/>
      <c r="HS41" s="221"/>
      <c r="HT41" s="221"/>
      <c r="HU41" s="221"/>
      <c r="HV41" s="221"/>
      <c r="HW41" s="221"/>
      <c r="HX41" s="221"/>
      <c r="HY41" s="221"/>
      <c r="HZ41" s="221"/>
      <c r="IA41" s="221"/>
      <c r="IB41" s="221"/>
      <c r="IC41" s="221"/>
      <c r="ID41" s="221"/>
      <c r="IE41" s="221"/>
      <c r="IF41" s="221"/>
      <c r="IG41" s="221"/>
      <c r="IH41" s="221"/>
      <c r="II41" s="221"/>
      <c r="IJ41" s="221"/>
      <c r="IK41" s="221"/>
      <c r="IL41" s="221"/>
      <c r="IM41" s="221"/>
      <c r="IN41" s="221"/>
      <c r="IO41" s="221"/>
      <c r="IP41" s="221"/>
      <c r="IQ41" s="221"/>
      <c r="IR41" s="221"/>
      <c r="IS41" s="221"/>
      <c r="IT41" s="221"/>
      <c r="IU41" s="221"/>
      <c r="IV41" s="221"/>
      <c r="IW41" s="221"/>
      <c r="IX41" s="221"/>
      <c r="IY41" s="221"/>
      <c r="IZ41" s="221"/>
      <c r="JA41" s="221"/>
      <c r="JB41" s="221"/>
      <c r="JC41" s="221"/>
      <c r="JD41" s="221"/>
      <c r="JE41" s="221"/>
      <c r="JF41" s="221"/>
      <c r="JG41" s="221"/>
      <c r="JH41" s="221"/>
      <c r="JI41" s="221"/>
      <c r="JJ41" s="221"/>
      <c r="JK41" s="221"/>
      <c r="JL41" s="221"/>
      <c r="JM41" s="221"/>
      <c r="JN41" s="221"/>
      <c r="JO41" s="221"/>
      <c r="JP41" s="221"/>
      <c r="JQ41" s="221"/>
      <c r="JR41" s="221"/>
      <c r="JS41" s="221"/>
      <c r="JT41" s="221"/>
      <c r="JU41" s="221"/>
      <c r="JV41" s="221"/>
      <c r="JW41" s="221"/>
      <c r="JX41" s="221"/>
      <c r="JY41" s="221"/>
      <c r="JZ41" s="221"/>
      <c r="KA41" s="221"/>
      <c r="KB41" s="221"/>
      <c r="KC41" s="221"/>
      <c r="KD41" s="221"/>
      <c r="KE41" s="221"/>
      <c r="KF41" s="221"/>
      <c r="KG41" s="221"/>
      <c r="KH41" s="221"/>
      <c r="KI41" s="221"/>
      <c r="KJ41" s="221"/>
      <c r="KK41" s="221"/>
      <c r="KL41" s="221"/>
      <c r="KM41" s="221"/>
      <c r="KN41" s="221"/>
      <c r="KO41" s="221"/>
      <c r="KP41" s="221"/>
      <c r="KQ41" s="221"/>
      <c r="KR41" s="221"/>
      <c r="KS41" s="221"/>
      <c r="KT41" s="221"/>
      <c r="KU41" s="221"/>
      <c r="KV41" s="221"/>
      <c r="KW41" s="221"/>
      <c r="KX41" s="221"/>
      <c r="KY41" s="221"/>
      <c r="KZ41" s="221"/>
      <c r="LA41" s="221"/>
      <c r="LB41" s="221"/>
      <c r="LC41" s="221"/>
      <c r="LD41" s="221"/>
      <c r="LE41" s="221"/>
      <c r="LF41" s="221"/>
      <c r="LG41" s="221"/>
      <c r="LH41" s="221"/>
      <c r="LI41" s="221"/>
      <c r="LJ41" s="221"/>
      <c r="LK41" s="221"/>
      <c r="LL41" s="221"/>
      <c r="LM41" s="221"/>
      <c r="LN41" s="221"/>
      <c r="LO41" s="221"/>
      <c r="LP41" s="221"/>
      <c r="LQ41" s="221"/>
      <c r="LR41" s="221"/>
      <c r="LS41" s="221"/>
      <c r="LT41" s="221"/>
      <c r="LU41" s="221"/>
      <c r="LV41" s="221"/>
      <c r="LW41" s="221"/>
      <c r="LX41" s="221"/>
      <c r="LY41" s="221"/>
      <c r="LZ41" s="221"/>
      <c r="MA41" s="221"/>
      <c r="MB41" s="221"/>
      <c r="MC41" s="221"/>
      <c r="MD41" s="221"/>
      <c r="ME41" s="221"/>
      <c r="MF41" s="221"/>
      <c r="MG41" s="221"/>
      <c r="MH41" s="221"/>
      <c r="MI41" s="221"/>
      <c r="MJ41" s="221"/>
      <c r="MK41" s="221"/>
      <c r="ML41" s="221"/>
      <c r="MM41" s="221"/>
      <c r="MN41" s="221"/>
      <c r="MO41" s="221"/>
      <c r="MP41" s="221"/>
      <c r="MQ41" s="221"/>
      <c r="MR41" s="221"/>
      <c r="MS41" s="221"/>
      <c r="MT41" s="221"/>
      <c r="MU41" s="221"/>
      <c r="MV41" s="221"/>
      <c r="MW41" s="221"/>
      <c r="MX41" s="221"/>
      <c r="MY41" s="221"/>
      <c r="MZ41" s="221"/>
      <c r="NA41" s="221"/>
      <c r="NB41" s="221"/>
      <c r="NC41" s="221"/>
      <c r="ND41" s="221"/>
      <c r="NE41" s="221"/>
      <c r="NF41" s="221"/>
      <c r="NG41" s="221"/>
      <c r="NH41" s="221"/>
      <c r="NI41" s="221"/>
      <c r="NJ41" s="221"/>
      <c r="NK41" s="221"/>
      <c r="NL41" s="221"/>
      <c r="NM41" s="221"/>
      <c r="NN41" s="221"/>
      <c r="NO41" s="221"/>
      <c r="NP41" s="221"/>
      <c r="NQ41" s="221"/>
      <c r="NR41" s="221"/>
      <c r="NS41" s="221"/>
      <c r="NT41" s="221"/>
      <c r="NU41" s="221"/>
      <c r="NV41" s="221"/>
      <c r="NW41" s="221"/>
      <c r="NX41" s="221"/>
      <c r="NY41" s="221"/>
      <c r="NZ41" s="221"/>
      <c r="OA41" s="221"/>
      <c r="OB41" s="221"/>
      <c r="OC41" s="221"/>
      <c r="OD41" s="221"/>
      <c r="OE41" s="221"/>
      <c r="OF41" s="221"/>
      <c r="OG41" s="221"/>
      <c r="OH41" s="221"/>
      <c r="OI41" s="221"/>
      <c r="OJ41" s="221"/>
      <c r="OK41" s="221"/>
      <c r="OL41" s="221"/>
      <c r="OM41" s="221"/>
      <c r="ON41" s="221"/>
      <c r="OO41" s="221"/>
      <c r="OP41" s="221"/>
      <c r="OQ41" s="221"/>
      <c r="OR41" s="221"/>
      <c r="OS41" s="221"/>
      <c r="OT41" s="221"/>
      <c r="OU41" s="221"/>
      <c r="OV41" s="221"/>
      <c r="OW41" s="221"/>
      <c r="OX41" s="221"/>
      <c r="OY41" s="221"/>
      <c r="OZ41" s="221"/>
      <c r="PA41" s="221"/>
      <c r="PB41" s="221"/>
      <c r="PC41" s="221"/>
      <c r="PD41" s="221"/>
      <c r="PE41" s="221"/>
      <c r="PF41" s="221"/>
      <c r="PG41" s="221"/>
      <c r="PH41" s="221"/>
      <c r="PI41" s="221"/>
      <c r="PJ41" s="221"/>
      <c r="PK41" s="221"/>
      <c r="PL41" s="221"/>
      <c r="PM41" s="221"/>
      <c r="PN41" s="221"/>
      <c r="PO41" s="221"/>
      <c r="PP41" s="221"/>
      <c r="PQ41" s="221"/>
      <c r="PR41" s="221"/>
      <c r="PS41" s="221"/>
      <c r="PT41" s="221"/>
      <c r="PU41" s="221"/>
      <c r="PV41" s="221"/>
      <c r="PW41" s="221"/>
      <c r="PX41" s="221"/>
      <c r="PY41" s="221"/>
      <c r="PZ41" s="221"/>
      <c r="QA41" s="221"/>
      <c r="QB41" s="221"/>
      <c r="QC41" s="221"/>
      <c r="QD41" s="221"/>
      <c r="QE41" s="221"/>
      <c r="QF41" s="221"/>
      <c r="QG41" s="221"/>
      <c r="QH41" s="221"/>
      <c r="QI41" s="221"/>
      <c r="QJ41" s="221"/>
      <c r="QK41" s="221"/>
      <c r="QL41" s="221"/>
      <c r="QM41" s="221"/>
      <c r="QN41" s="221"/>
      <c r="QO41" s="221"/>
      <c r="QP41" s="221"/>
      <c r="QQ41" s="221"/>
      <c r="QR41" s="221"/>
      <c r="QS41" s="221"/>
      <c r="QT41" s="221"/>
      <c r="QU41" s="221"/>
      <c r="QV41" s="221"/>
      <c r="QW41" s="221"/>
      <c r="QX41" s="221"/>
      <c r="QY41" s="221"/>
      <c r="QZ41" s="221"/>
      <c r="RA41" s="221"/>
      <c r="RB41" s="221"/>
      <c r="RC41" s="221"/>
      <c r="RD41" s="221"/>
      <c r="RE41" s="221"/>
      <c r="RF41" s="221"/>
      <c r="RG41" s="221"/>
      <c r="RH41" s="221"/>
      <c r="RI41" s="221"/>
      <c r="RJ41" s="221"/>
      <c r="RK41" s="221"/>
      <c r="RL41" s="221"/>
      <c r="RM41" s="221"/>
      <c r="RN41" s="221"/>
      <c r="RO41" s="221"/>
      <c r="RP41" s="221"/>
      <c r="RQ41" s="221"/>
      <c r="RR41" s="221"/>
      <c r="RS41" s="221"/>
      <c r="RT41" s="221"/>
      <c r="RU41" s="221"/>
      <c r="RV41" s="221"/>
      <c r="RW41" s="221"/>
      <c r="RX41" s="221"/>
      <c r="RY41" s="221"/>
      <c r="RZ41" s="221"/>
      <c r="SA41" s="221"/>
      <c r="SB41" s="221"/>
      <c r="SC41" s="221"/>
      <c r="SD41" s="221"/>
      <c r="SE41" s="221"/>
      <c r="SF41" s="221"/>
      <c r="SG41" s="221"/>
      <c r="SH41" s="221"/>
      <c r="SI41" s="221"/>
      <c r="SJ41" s="221"/>
      <c r="SK41" s="221"/>
      <c r="SL41" s="221"/>
      <c r="SM41" s="221"/>
      <c r="SN41" s="221"/>
      <c r="SO41" s="221"/>
      <c r="SP41" s="221"/>
      <c r="SQ41" s="221"/>
      <c r="SR41" s="221"/>
      <c r="SS41" s="221"/>
      <c r="ST41" s="221"/>
      <c r="SU41" s="221"/>
      <c r="SV41" s="221"/>
      <c r="SW41" s="221"/>
      <c r="SX41" s="221"/>
      <c r="SY41" s="221"/>
      <c r="SZ41" s="221"/>
      <c r="TA41" s="221"/>
      <c r="TB41" s="221"/>
      <c r="TC41" s="221"/>
      <c r="TD41" s="221"/>
      <c r="TE41" s="221"/>
      <c r="TF41" s="221"/>
      <c r="TG41" s="221"/>
      <c r="TH41" s="221"/>
      <c r="TI41" s="221"/>
      <c r="TJ41" s="221"/>
      <c r="TK41" s="221"/>
      <c r="TL41" s="221"/>
      <c r="TM41" s="221"/>
      <c r="TN41" s="221"/>
      <c r="TO41" s="221"/>
      <c r="TP41" s="221"/>
      <c r="TQ41" s="221"/>
      <c r="TR41" s="221"/>
      <c r="TS41" s="221"/>
      <c r="TT41" s="221"/>
      <c r="TU41" s="221"/>
      <c r="TV41" s="221"/>
      <c r="TW41" s="221"/>
      <c r="TX41" s="221"/>
      <c r="TY41" s="221"/>
      <c r="TZ41" s="221"/>
      <c r="UA41" s="221"/>
      <c r="UB41" s="221"/>
      <c r="UC41" s="221"/>
      <c r="UD41" s="221"/>
      <c r="UE41" s="221"/>
      <c r="UF41" s="221"/>
      <c r="UG41" s="221"/>
      <c r="UH41" s="221"/>
      <c r="UI41" s="221"/>
      <c r="UJ41" s="221"/>
      <c r="UK41" s="221"/>
      <c r="UL41" s="221"/>
      <c r="UM41" s="221"/>
      <c r="UN41" s="221"/>
      <c r="UO41" s="221"/>
      <c r="UP41" s="221"/>
      <c r="UQ41" s="221"/>
      <c r="UR41" s="221"/>
      <c r="US41" s="221"/>
      <c r="UT41" s="221"/>
      <c r="UU41" s="221"/>
      <c r="UV41" s="221"/>
      <c r="UW41" s="221"/>
      <c r="UX41" s="221"/>
      <c r="UY41" s="221"/>
      <c r="UZ41" s="221"/>
      <c r="VA41" s="221"/>
      <c r="VB41" s="221"/>
      <c r="VC41" s="221"/>
      <c r="VD41" s="221"/>
      <c r="VE41" s="221"/>
      <c r="VF41" s="221"/>
      <c r="VG41" s="221"/>
      <c r="VH41" s="221"/>
      <c r="VI41" s="221"/>
      <c r="VJ41" s="221"/>
      <c r="VK41" s="221"/>
      <c r="VL41" s="221"/>
      <c r="VM41" s="221"/>
      <c r="VN41" s="221"/>
      <c r="VO41" s="221"/>
      <c r="VP41" s="221"/>
      <c r="VQ41" s="221"/>
      <c r="VR41" s="221"/>
      <c r="VS41" s="221"/>
      <c r="VT41" s="221"/>
      <c r="VU41" s="221"/>
      <c r="VV41" s="221"/>
      <c r="VW41" s="221"/>
      <c r="VX41" s="221"/>
      <c r="VY41" s="221"/>
      <c r="VZ41" s="221"/>
      <c r="WA41" s="221"/>
      <c r="WB41" s="221"/>
      <c r="WC41" s="221"/>
      <c r="WD41" s="221"/>
      <c r="WE41" s="221"/>
      <c r="WF41" s="221"/>
      <c r="WG41" s="221"/>
      <c r="WH41" s="221"/>
      <c r="WI41" s="221"/>
      <c r="WJ41" s="221"/>
      <c r="WK41" s="221"/>
      <c r="WL41" s="221"/>
      <c r="WM41" s="221"/>
      <c r="WN41" s="221"/>
      <c r="WO41" s="221"/>
      <c r="WP41" s="221"/>
      <c r="WQ41" s="221"/>
      <c r="WR41" s="221"/>
      <c r="WS41" s="221"/>
      <c r="WT41" s="221"/>
      <c r="WU41" s="221"/>
      <c r="WV41" s="221"/>
      <c r="WW41" s="221"/>
      <c r="WX41" s="221"/>
      <c r="WY41" s="221"/>
      <c r="WZ41" s="221"/>
      <c r="XA41" s="221"/>
      <c r="XB41" s="221"/>
      <c r="XC41" s="221"/>
      <c r="XD41" s="221"/>
      <c r="XE41" s="221"/>
      <c r="XF41" s="221"/>
      <c r="XG41" s="221"/>
      <c r="XH41" s="221"/>
      <c r="XI41" s="221"/>
      <c r="XJ41" s="221"/>
      <c r="XK41" s="221"/>
      <c r="XL41" s="221"/>
      <c r="XM41" s="221"/>
      <c r="XN41" s="221"/>
      <c r="XO41" s="221"/>
      <c r="XP41" s="221"/>
      <c r="XQ41" s="221"/>
      <c r="XR41" s="221"/>
      <c r="XS41" s="221"/>
      <c r="XT41" s="221"/>
      <c r="XU41" s="221"/>
      <c r="XV41" s="221"/>
      <c r="XW41" s="221"/>
      <c r="XX41" s="221"/>
      <c r="XY41" s="221"/>
      <c r="XZ41" s="221"/>
      <c r="YA41" s="221"/>
      <c r="YB41" s="221"/>
      <c r="YC41" s="221"/>
      <c r="YD41" s="221"/>
      <c r="YE41" s="221"/>
      <c r="YF41" s="221"/>
      <c r="YG41" s="221"/>
      <c r="YH41" s="221"/>
      <c r="YI41" s="221"/>
      <c r="YJ41" s="221"/>
      <c r="YK41" s="221"/>
      <c r="YL41" s="221"/>
      <c r="YM41" s="221"/>
      <c r="YN41" s="221"/>
      <c r="YO41" s="221"/>
      <c r="YP41" s="221"/>
      <c r="YQ41" s="221"/>
      <c r="YR41" s="221"/>
      <c r="YS41" s="221"/>
      <c r="YT41" s="221"/>
      <c r="YU41" s="221"/>
      <c r="YV41" s="221"/>
      <c r="YW41" s="221"/>
      <c r="YX41" s="221"/>
      <c r="YY41" s="221"/>
      <c r="YZ41" s="221"/>
      <c r="ZA41" s="221"/>
      <c r="ZB41" s="221"/>
      <c r="ZC41" s="221"/>
      <c r="ZD41" s="221"/>
      <c r="ZE41" s="221"/>
      <c r="ZF41" s="221"/>
      <c r="ZG41" s="221"/>
      <c r="ZH41" s="221"/>
      <c r="ZI41" s="221"/>
      <c r="ZJ41" s="221"/>
      <c r="ZK41" s="221"/>
      <c r="ZL41" s="221"/>
      <c r="ZM41" s="221"/>
      <c r="ZN41" s="221"/>
      <c r="ZO41" s="221"/>
      <c r="ZP41" s="221"/>
      <c r="ZQ41" s="221"/>
      <c r="ZR41" s="221"/>
      <c r="ZS41" s="221"/>
      <c r="ZT41" s="221"/>
      <c r="ZU41" s="221"/>
      <c r="ZV41" s="221"/>
      <c r="ZW41" s="221"/>
      <c r="ZX41" s="221"/>
      <c r="ZY41" s="221"/>
      <c r="ZZ41" s="221"/>
      <c r="AAA41" s="221"/>
      <c r="AAB41" s="221"/>
      <c r="AAC41" s="221"/>
      <c r="AAD41" s="221"/>
      <c r="AAE41" s="221"/>
      <c r="AAF41" s="221"/>
      <c r="AAG41" s="221"/>
      <c r="AAH41" s="221"/>
      <c r="AAI41" s="221"/>
      <c r="AAJ41" s="221"/>
      <c r="AAK41" s="221"/>
      <c r="AAL41" s="221"/>
      <c r="AAM41" s="221"/>
      <c r="AAN41" s="221"/>
      <c r="AAO41" s="221"/>
      <c r="AAP41" s="221"/>
      <c r="AAQ41" s="221"/>
      <c r="AAR41" s="221"/>
      <c r="AAS41" s="221"/>
      <c r="AAT41" s="221"/>
      <c r="AAU41" s="221"/>
      <c r="AAV41" s="221"/>
      <c r="AAW41" s="221"/>
      <c r="AAX41" s="221"/>
      <c r="AAY41" s="221"/>
      <c r="AAZ41" s="221"/>
      <c r="ABA41" s="221"/>
      <c r="ABB41" s="221"/>
      <c r="ABC41" s="221"/>
      <c r="ABD41" s="221"/>
      <c r="ABE41" s="221"/>
      <c r="ABF41" s="221"/>
      <c r="ABG41" s="221"/>
      <c r="ABH41" s="221"/>
      <c r="ABI41" s="221"/>
      <c r="ABJ41" s="221"/>
      <c r="ABK41" s="221"/>
      <c r="ABL41" s="221"/>
      <c r="ABM41" s="221"/>
      <c r="ABN41" s="221"/>
      <c r="ABO41" s="221"/>
      <c r="ABP41" s="221"/>
      <c r="ABQ41" s="221"/>
      <c r="ABR41" s="221"/>
      <c r="ABS41" s="221"/>
      <c r="ABT41" s="221"/>
      <c r="ABU41" s="221"/>
      <c r="ABV41" s="221"/>
      <c r="ABW41" s="221"/>
      <c r="ABX41" s="221"/>
      <c r="ABY41" s="221"/>
      <c r="ABZ41" s="221"/>
      <c r="ACA41" s="221"/>
      <c r="ACB41" s="221"/>
      <c r="ACC41" s="221"/>
      <c r="ACD41" s="221"/>
      <c r="ACE41" s="221"/>
      <c r="ACF41" s="221"/>
      <c r="ACG41" s="221"/>
      <c r="ACH41" s="221"/>
      <c r="ACI41" s="221"/>
      <c r="ACJ41" s="221"/>
      <c r="ACK41" s="221"/>
      <c r="ACL41" s="221"/>
      <c r="ACM41" s="221"/>
      <c r="ACN41" s="221"/>
      <c r="ACO41" s="221"/>
      <c r="ACP41" s="221"/>
      <c r="ACQ41" s="221"/>
      <c r="ACR41" s="221"/>
      <c r="ACS41" s="221"/>
      <c r="ACT41" s="221"/>
      <c r="ACU41" s="221"/>
      <c r="ACV41" s="221"/>
      <c r="ACW41" s="221"/>
      <c r="ACX41" s="221"/>
      <c r="ACY41" s="221"/>
      <c r="ACZ41" s="221"/>
    </row>
    <row r="42" spans="1:780" s="240" customFormat="1" x14ac:dyDescent="0.15">
      <c r="A42" s="238"/>
      <c r="B42" s="239"/>
      <c r="C42" s="241"/>
      <c r="D42" s="24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  <c r="GE42" s="221"/>
      <c r="GF42" s="221"/>
      <c r="GG42" s="221"/>
      <c r="GH42" s="221"/>
      <c r="GI42" s="221"/>
      <c r="GJ42" s="221"/>
      <c r="GK42" s="221"/>
      <c r="GL42" s="221"/>
      <c r="GM42" s="221"/>
      <c r="GN42" s="221"/>
      <c r="GO42" s="221"/>
      <c r="GP42" s="221"/>
      <c r="GQ42" s="221"/>
      <c r="GR42" s="221"/>
      <c r="GS42" s="221"/>
      <c r="GT42" s="221"/>
      <c r="GU42" s="221"/>
      <c r="GV42" s="221"/>
      <c r="GW42" s="221"/>
      <c r="GX42" s="221"/>
      <c r="GY42" s="221"/>
      <c r="GZ42" s="221"/>
      <c r="HA42" s="221"/>
      <c r="HB42" s="221"/>
      <c r="HC42" s="221"/>
      <c r="HD42" s="221"/>
      <c r="HE42" s="221"/>
      <c r="HF42" s="221"/>
      <c r="HG42" s="221"/>
      <c r="HH42" s="221"/>
      <c r="HI42" s="221"/>
      <c r="HJ42" s="221"/>
      <c r="HK42" s="221"/>
      <c r="HL42" s="221"/>
      <c r="HM42" s="221"/>
      <c r="HN42" s="221"/>
      <c r="HO42" s="221"/>
      <c r="HP42" s="221"/>
      <c r="HQ42" s="221"/>
      <c r="HR42" s="221"/>
      <c r="HS42" s="221"/>
      <c r="HT42" s="221"/>
      <c r="HU42" s="221"/>
      <c r="HV42" s="221"/>
      <c r="HW42" s="221"/>
      <c r="HX42" s="221"/>
      <c r="HY42" s="221"/>
      <c r="HZ42" s="221"/>
      <c r="IA42" s="221"/>
      <c r="IB42" s="221"/>
      <c r="IC42" s="221"/>
      <c r="ID42" s="221"/>
      <c r="IE42" s="221"/>
      <c r="IF42" s="221"/>
      <c r="IG42" s="221"/>
      <c r="IH42" s="221"/>
      <c r="II42" s="221"/>
      <c r="IJ42" s="221"/>
      <c r="IK42" s="221"/>
      <c r="IL42" s="221"/>
      <c r="IM42" s="221"/>
      <c r="IN42" s="221"/>
      <c r="IO42" s="221"/>
      <c r="IP42" s="221"/>
      <c r="IQ42" s="221"/>
      <c r="IR42" s="221"/>
      <c r="IS42" s="221"/>
      <c r="IT42" s="221"/>
      <c r="IU42" s="221"/>
      <c r="IV42" s="221"/>
      <c r="IW42" s="221"/>
      <c r="IX42" s="221"/>
      <c r="IY42" s="221"/>
      <c r="IZ42" s="221"/>
      <c r="JA42" s="221"/>
      <c r="JB42" s="221"/>
      <c r="JC42" s="221"/>
      <c r="JD42" s="221"/>
      <c r="JE42" s="221"/>
      <c r="JF42" s="221"/>
      <c r="JG42" s="221"/>
      <c r="JH42" s="221"/>
      <c r="JI42" s="221"/>
      <c r="JJ42" s="221"/>
      <c r="JK42" s="221"/>
      <c r="JL42" s="221"/>
      <c r="JM42" s="221"/>
      <c r="JN42" s="221"/>
      <c r="JO42" s="221"/>
      <c r="JP42" s="221"/>
      <c r="JQ42" s="221"/>
      <c r="JR42" s="221"/>
      <c r="JS42" s="221"/>
      <c r="JT42" s="221"/>
      <c r="JU42" s="221"/>
      <c r="JV42" s="221"/>
      <c r="JW42" s="221"/>
      <c r="JX42" s="221"/>
      <c r="JY42" s="221"/>
      <c r="JZ42" s="221"/>
      <c r="KA42" s="221"/>
      <c r="KB42" s="221"/>
      <c r="KC42" s="221"/>
      <c r="KD42" s="221"/>
      <c r="KE42" s="221"/>
      <c r="KF42" s="221"/>
      <c r="KG42" s="221"/>
      <c r="KH42" s="221"/>
      <c r="KI42" s="221"/>
      <c r="KJ42" s="221"/>
      <c r="KK42" s="221"/>
      <c r="KL42" s="221"/>
      <c r="KM42" s="221"/>
      <c r="KN42" s="221"/>
      <c r="KO42" s="221"/>
      <c r="KP42" s="221"/>
      <c r="KQ42" s="221"/>
      <c r="KR42" s="221"/>
      <c r="KS42" s="221"/>
      <c r="KT42" s="221"/>
      <c r="KU42" s="221"/>
      <c r="KV42" s="221"/>
      <c r="KW42" s="221"/>
      <c r="KX42" s="221"/>
      <c r="KY42" s="221"/>
      <c r="KZ42" s="221"/>
      <c r="LA42" s="221"/>
      <c r="LB42" s="221"/>
      <c r="LC42" s="221"/>
      <c r="LD42" s="221"/>
      <c r="LE42" s="221"/>
      <c r="LF42" s="221"/>
      <c r="LG42" s="221"/>
      <c r="LH42" s="221"/>
      <c r="LI42" s="221"/>
      <c r="LJ42" s="221"/>
      <c r="LK42" s="221"/>
      <c r="LL42" s="221"/>
      <c r="LM42" s="221"/>
      <c r="LN42" s="221"/>
      <c r="LO42" s="221"/>
      <c r="LP42" s="221"/>
      <c r="LQ42" s="221"/>
      <c r="LR42" s="221"/>
      <c r="LS42" s="221"/>
      <c r="LT42" s="221"/>
      <c r="LU42" s="221"/>
      <c r="LV42" s="221"/>
      <c r="LW42" s="221"/>
      <c r="LX42" s="221"/>
      <c r="LY42" s="221"/>
      <c r="LZ42" s="221"/>
      <c r="MA42" s="221"/>
      <c r="MB42" s="221"/>
      <c r="MC42" s="221"/>
      <c r="MD42" s="221"/>
      <c r="ME42" s="221"/>
      <c r="MF42" s="221"/>
      <c r="MG42" s="221"/>
      <c r="MH42" s="221"/>
      <c r="MI42" s="221"/>
      <c r="MJ42" s="221"/>
      <c r="MK42" s="221"/>
      <c r="ML42" s="221"/>
      <c r="MM42" s="221"/>
      <c r="MN42" s="221"/>
      <c r="MO42" s="221"/>
      <c r="MP42" s="221"/>
      <c r="MQ42" s="221"/>
      <c r="MR42" s="221"/>
      <c r="MS42" s="221"/>
      <c r="MT42" s="221"/>
      <c r="MU42" s="221"/>
      <c r="MV42" s="221"/>
      <c r="MW42" s="221"/>
      <c r="MX42" s="221"/>
      <c r="MY42" s="221"/>
      <c r="MZ42" s="221"/>
      <c r="NA42" s="221"/>
      <c r="NB42" s="221"/>
      <c r="NC42" s="221"/>
      <c r="ND42" s="221"/>
      <c r="NE42" s="221"/>
      <c r="NF42" s="221"/>
      <c r="NG42" s="221"/>
      <c r="NH42" s="221"/>
      <c r="NI42" s="221"/>
      <c r="NJ42" s="221"/>
      <c r="NK42" s="221"/>
      <c r="NL42" s="221"/>
      <c r="NM42" s="221"/>
      <c r="NN42" s="221"/>
      <c r="NO42" s="221"/>
      <c r="NP42" s="221"/>
      <c r="NQ42" s="221"/>
      <c r="NR42" s="221"/>
      <c r="NS42" s="221"/>
      <c r="NT42" s="221"/>
      <c r="NU42" s="221"/>
      <c r="NV42" s="221"/>
      <c r="NW42" s="221"/>
      <c r="NX42" s="221"/>
      <c r="NY42" s="221"/>
      <c r="NZ42" s="221"/>
      <c r="OA42" s="221"/>
      <c r="OB42" s="221"/>
      <c r="OC42" s="221"/>
      <c r="OD42" s="221"/>
      <c r="OE42" s="221"/>
      <c r="OF42" s="221"/>
      <c r="OG42" s="221"/>
      <c r="OH42" s="221"/>
      <c r="OI42" s="221"/>
      <c r="OJ42" s="221"/>
      <c r="OK42" s="221"/>
      <c r="OL42" s="221"/>
      <c r="OM42" s="221"/>
      <c r="ON42" s="221"/>
      <c r="OO42" s="221"/>
      <c r="OP42" s="221"/>
      <c r="OQ42" s="221"/>
      <c r="OR42" s="221"/>
      <c r="OS42" s="221"/>
      <c r="OT42" s="221"/>
      <c r="OU42" s="221"/>
      <c r="OV42" s="221"/>
      <c r="OW42" s="221"/>
      <c r="OX42" s="221"/>
      <c r="OY42" s="221"/>
      <c r="OZ42" s="221"/>
      <c r="PA42" s="221"/>
      <c r="PB42" s="221"/>
      <c r="PC42" s="221"/>
      <c r="PD42" s="221"/>
      <c r="PE42" s="221"/>
      <c r="PF42" s="221"/>
      <c r="PG42" s="221"/>
      <c r="PH42" s="221"/>
      <c r="PI42" s="221"/>
      <c r="PJ42" s="221"/>
      <c r="PK42" s="221"/>
      <c r="PL42" s="221"/>
      <c r="PM42" s="221"/>
      <c r="PN42" s="221"/>
      <c r="PO42" s="221"/>
      <c r="PP42" s="221"/>
      <c r="PQ42" s="221"/>
      <c r="PR42" s="221"/>
      <c r="PS42" s="221"/>
      <c r="PT42" s="221"/>
      <c r="PU42" s="221"/>
      <c r="PV42" s="221"/>
      <c r="PW42" s="221"/>
      <c r="PX42" s="221"/>
      <c r="PY42" s="221"/>
      <c r="PZ42" s="221"/>
      <c r="QA42" s="221"/>
      <c r="QB42" s="221"/>
      <c r="QC42" s="221"/>
      <c r="QD42" s="221"/>
      <c r="QE42" s="221"/>
      <c r="QF42" s="221"/>
      <c r="QG42" s="221"/>
      <c r="QH42" s="221"/>
      <c r="QI42" s="221"/>
      <c r="QJ42" s="221"/>
      <c r="QK42" s="221"/>
      <c r="QL42" s="221"/>
      <c r="QM42" s="221"/>
      <c r="QN42" s="221"/>
      <c r="QO42" s="221"/>
      <c r="QP42" s="221"/>
      <c r="QQ42" s="221"/>
      <c r="QR42" s="221"/>
      <c r="QS42" s="221"/>
      <c r="QT42" s="221"/>
      <c r="QU42" s="221"/>
      <c r="QV42" s="221"/>
      <c r="QW42" s="221"/>
      <c r="QX42" s="221"/>
      <c r="QY42" s="221"/>
      <c r="QZ42" s="221"/>
      <c r="RA42" s="221"/>
      <c r="RB42" s="221"/>
      <c r="RC42" s="221"/>
      <c r="RD42" s="221"/>
      <c r="RE42" s="221"/>
      <c r="RF42" s="221"/>
      <c r="RG42" s="221"/>
      <c r="RH42" s="221"/>
      <c r="RI42" s="221"/>
      <c r="RJ42" s="221"/>
      <c r="RK42" s="221"/>
      <c r="RL42" s="221"/>
      <c r="RM42" s="221"/>
      <c r="RN42" s="221"/>
      <c r="RO42" s="221"/>
      <c r="RP42" s="221"/>
      <c r="RQ42" s="221"/>
      <c r="RR42" s="221"/>
      <c r="RS42" s="221"/>
      <c r="RT42" s="221"/>
      <c r="RU42" s="221"/>
      <c r="RV42" s="221"/>
      <c r="RW42" s="221"/>
      <c r="RX42" s="221"/>
      <c r="RY42" s="221"/>
      <c r="RZ42" s="221"/>
      <c r="SA42" s="221"/>
      <c r="SB42" s="221"/>
      <c r="SC42" s="221"/>
      <c r="SD42" s="221"/>
      <c r="SE42" s="221"/>
      <c r="SF42" s="221"/>
      <c r="SG42" s="221"/>
      <c r="SH42" s="221"/>
      <c r="SI42" s="221"/>
      <c r="SJ42" s="221"/>
      <c r="SK42" s="221"/>
      <c r="SL42" s="221"/>
      <c r="SM42" s="221"/>
      <c r="SN42" s="221"/>
      <c r="SO42" s="221"/>
      <c r="SP42" s="221"/>
      <c r="SQ42" s="221"/>
      <c r="SR42" s="221"/>
      <c r="SS42" s="221"/>
      <c r="ST42" s="221"/>
      <c r="SU42" s="221"/>
      <c r="SV42" s="221"/>
      <c r="SW42" s="221"/>
      <c r="SX42" s="221"/>
      <c r="SY42" s="221"/>
      <c r="SZ42" s="221"/>
      <c r="TA42" s="221"/>
      <c r="TB42" s="221"/>
      <c r="TC42" s="221"/>
      <c r="TD42" s="221"/>
      <c r="TE42" s="221"/>
      <c r="TF42" s="221"/>
      <c r="TG42" s="221"/>
      <c r="TH42" s="221"/>
      <c r="TI42" s="221"/>
      <c r="TJ42" s="221"/>
      <c r="TK42" s="221"/>
      <c r="TL42" s="221"/>
      <c r="TM42" s="221"/>
      <c r="TN42" s="221"/>
      <c r="TO42" s="221"/>
      <c r="TP42" s="221"/>
      <c r="TQ42" s="221"/>
      <c r="TR42" s="221"/>
      <c r="TS42" s="221"/>
      <c r="TT42" s="221"/>
      <c r="TU42" s="221"/>
      <c r="TV42" s="221"/>
      <c r="TW42" s="221"/>
      <c r="TX42" s="221"/>
      <c r="TY42" s="221"/>
      <c r="TZ42" s="221"/>
      <c r="UA42" s="221"/>
      <c r="UB42" s="221"/>
      <c r="UC42" s="221"/>
      <c r="UD42" s="221"/>
      <c r="UE42" s="221"/>
      <c r="UF42" s="221"/>
      <c r="UG42" s="221"/>
      <c r="UH42" s="221"/>
      <c r="UI42" s="221"/>
      <c r="UJ42" s="221"/>
      <c r="UK42" s="221"/>
      <c r="UL42" s="221"/>
      <c r="UM42" s="221"/>
      <c r="UN42" s="221"/>
      <c r="UO42" s="221"/>
      <c r="UP42" s="221"/>
      <c r="UQ42" s="221"/>
      <c r="UR42" s="221"/>
      <c r="US42" s="221"/>
      <c r="UT42" s="221"/>
      <c r="UU42" s="221"/>
      <c r="UV42" s="221"/>
      <c r="UW42" s="221"/>
      <c r="UX42" s="221"/>
      <c r="UY42" s="221"/>
      <c r="UZ42" s="221"/>
      <c r="VA42" s="221"/>
      <c r="VB42" s="221"/>
      <c r="VC42" s="221"/>
      <c r="VD42" s="221"/>
      <c r="VE42" s="221"/>
      <c r="VF42" s="221"/>
      <c r="VG42" s="221"/>
      <c r="VH42" s="221"/>
      <c r="VI42" s="221"/>
      <c r="VJ42" s="221"/>
      <c r="VK42" s="221"/>
      <c r="VL42" s="221"/>
      <c r="VM42" s="221"/>
      <c r="VN42" s="221"/>
      <c r="VO42" s="221"/>
      <c r="VP42" s="221"/>
      <c r="VQ42" s="221"/>
      <c r="VR42" s="221"/>
      <c r="VS42" s="221"/>
      <c r="VT42" s="221"/>
      <c r="VU42" s="221"/>
      <c r="VV42" s="221"/>
      <c r="VW42" s="221"/>
      <c r="VX42" s="221"/>
      <c r="VY42" s="221"/>
      <c r="VZ42" s="221"/>
      <c r="WA42" s="221"/>
      <c r="WB42" s="221"/>
      <c r="WC42" s="221"/>
      <c r="WD42" s="221"/>
      <c r="WE42" s="221"/>
      <c r="WF42" s="221"/>
      <c r="WG42" s="221"/>
      <c r="WH42" s="221"/>
      <c r="WI42" s="221"/>
      <c r="WJ42" s="221"/>
      <c r="WK42" s="221"/>
      <c r="WL42" s="221"/>
      <c r="WM42" s="221"/>
      <c r="WN42" s="221"/>
      <c r="WO42" s="221"/>
      <c r="WP42" s="221"/>
      <c r="WQ42" s="221"/>
      <c r="WR42" s="221"/>
      <c r="WS42" s="221"/>
      <c r="WT42" s="221"/>
      <c r="WU42" s="221"/>
      <c r="WV42" s="221"/>
      <c r="WW42" s="221"/>
      <c r="WX42" s="221"/>
      <c r="WY42" s="221"/>
      <c r="WZ42" s="221"/>
      <c r="XA42" s="221"/>
      <c r="XB42" s="221"/>
      <c r="XC42" s="221"/>
      <c r="XD42" s="221"/>
      <c r="XE42" s="221"/>
      <c r="XF42" s="221"/>
      <c r="XG42" s="221"/>
      <c r="XH42" s="221"/>
      <c r="XI42" s="221"/>
      <c r="XJ42" s="221"/>
      <c r="XK42" s="221"/>
      <c r="XL42" s="221"/>
      <c r="XM42" s="221"/>
      <c r="XN42" s="221"/>
      <c r="XO42" s="221"/>
      <c r="XP42" s="221"/>
      <c r="XQ42" s="221"/>
      <c r="XR42" s="221"/>
      <c r="XS42" s="221"/>
      <c r="XT42" s="221"/>
      <c r="XU42" s="221"/>
      <c r="XV42" s="221"/>
      <c r="XW42" s="221"/>
      <c r="XX42" s="221"/>
      <c r="XY42" s="221"/>
      <c r="XZ42" s="221"/>
      <c r="YA42" s="221"/>
      <c r="YB42" s="221"/>
      <c r="YC42" s="221"/>
      <c r="YD42" s="221"/>
      <c r="YE42" s="221"/>
      <c r="YF42" s="221"/>
      <c r="YG42" s="221"/>
      <c r="YH42" s="221"/>
      <c r="YI42" s="221"/>
      <c r="YJ42" s="221"/>
      <c r="YK42" s="221"/>
      <c r="YL42" s="221"/>
      <c r="YM42" s="221"/>
      <c r="YN42" s="221"/>
      <c r="YO42" s="221"/>
      <c r="YP42" s="221"/>
      <c r="YQ42" s="221"/>
      <c r="YR42" s="221"/>
      <c r="YS42" s="221"/>
      <c r="YT42" s="221"/>
      <c r="YU42" s="221"/>
      <c r="YV42" s="221"/>
      <c r="YW42" s="221"/>
      <c r="YX42" s="221"/>
      <c r="YY42" s="221"/>
      <c r="YZ42" s="221"/>
      <c r="ZA42" s="221"/>
      <c r="ZB42" s="221"/>
      <c r="ZC42" s="221"/>
      <c r="ZD42" s="221"/>
      <c r="ZE42" s="221"/>
      <c r="ZF42" s="221"/>
      <c r="ZG42" s="221"/>
      <c r="ZH42" s="221"/>
      <c r="ZI42" s="221"/>
      <c r="ZJ42" s="221"/>
      <c r="ZK42" s="221"/>
      <c r="ZL42" s="221"/>
      <c r="ZM42" s="221"/>
      <c r="ZN42" s="221"/>
      <c r="ZO42" s="221"/>
      <c r="ZP42" s="221"/>
      <c r="ZQ42" s="221"/>
      <c r="ZR42" s="221"/>
      <c r="ZS42" s="221"/>
      <c r="ZT42" s="221"/>
      <c r="ZU42" s="221"/>
      <c r="ZV42" s="221"/>
      <c r="ZW42" s="221"/>
      <c r="ZX42" s="221"/>
      <c r="ZY42" s="221"/>
      <c r="ZZ42" s="221"/>
      <c r="AAA42" s="221"/>
      <c r="AAB42" s="221"/>
      <c r="AAC42" s="221"/>
      <c r="AAD42" s="221"/>
      <c r="AAE42" s="221"/>
      <c r="AAF42" s="221"/>
      <c r="AAG42" s="221"/>
      <c r="AAH42" s="221"/>
      <c r="AAI42" s="221"/>
      <c r="AAJ42" s="221"/>
      <c r="AAK42" s="221"/>
      <c r="AAL42" s="221"/>
      <c r="AAM42" s="221"/>
      <c r="AAN42" s="221"/>
      <c r="AAO42" s="221"/>
      <c r="AAP42" s="221"/>
      <c r="AAQ42" s="221"/>
      <c r="AAR42" s="221"/>
      <c r="AAS42" s="221"/>
      <c r="AAT42" s="221"/>
      <c r="AAU42" s="221"/>
      <c r="AAV42" s="221"/>
      <c r="AAW42" s="221"/>
      <c r="AAX42" s="221"/>
      <c r="AAY42" s="221"/>
      <c r="AAZ42" s="221"/>
      <c r="ABA42" s="221"/>
      <c r="ABB42" s="221"/>
      <c r="ABC42" s="221"/>
      <c r="ABD42" s="221"/>
      <c r="ABE42" s="221"/>
      <c r="ABF42" s="221"/>
      <c r="ABG42" s="221"/>
      <c r="ABH42" s="221"/>
      <c r="ABI42" s="221"/>
      <c r="ABJ42" s="221"/>
      <c r="ABK42" s="221"/>
      <c r="ABL42" s="221"/>
      <c r="ABM42" s="221"/>
      <c r="ABN42" s="221"/>
      <c r="ABO42" s="221"/>
      <c r="ABP42" s="221"/>
      <c r="ABQ42" s="221"/>
      <c r="ABR42" s="221"/>
      <c r="ABS42" s="221"/>
      <c r="ABT42" s="221"/>
      <c r="ABU42" s="221"/>
      <c r="ABV42" s="221"/>
      <c r="ABW42" s="221"/>
      <c r="ABX42" s="221"/>
      <c r="ABY42" s="221"/>
      <c r="ABZ42" s="221"/>
      <c r="ACA42" s="221"/>
      <c r="ACB42" s="221"/>
      <c r="ACC42" s="221"/>
      <c r="ACD42" s="221"/>
      <c r="ACE42" s="221"/>
      <c r="ACF42" s="221"/>
      <c r="ACG42" s="221"/>
      <c r="ACH42" s="221"/>
      <c r="ACI42" s="221"/>
      <c r="ACJ42" s="221"/>
      <c r="ACK42" s="221"/>
      <c r="ACL42" s="221"/>
      <c r="ACM42" s="221"/>
      <c r="ACN42" s="221"/>
      <c r="ACO42" s="221"/>
      <c r="ACP42" s="221"/>
      <c r="ACQ42" s="221"/>
      <c r="ACR42" s="221"/>
      <c r="ACS42" s="221"/>
      <c r="ACT42" s="221"/>
      <c r="ACU42" s="221"/>
      <c r="ACV42" s="221"/>
      <c r="ACW42" s="221"/>
      <c r="ACX42" s="221"/>
      <c r="ACY42" s="221"/>
      <c r="ACZ42" s="221"/>
    </row>
  </sheetData>
  <mergeCells count="1">
    <mergeCell ref="A1:B1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F511-BEA5-4308-991F-435672384023}">
  <dimension ref="A1:ADB35"/>
  <sheetViews>
    <sheetView workbookViewId="0">
      <selection activeCell="I45" sqref="I45"/>
    </sheetView>
  </sheetViews>
  <sheetFormatPr baseColWidth="10" defaultColWidth="10.1640625" defaultRowHeight="16" x14ac:dyDescent="0.2"/>
  <cols>
    <col min="1" max="1" width="22.6640625" style="242" customWidth="1"/>
    <col min="2" max="2" width="27.1640625" style="242" customWidth="1"/>
    <col min="3" max="3" width="10.83203125" style="261" customWidth="1"/>
    <col min="4" max="4" width="10.83203125" style="239" customWidth="1"/>
    <col min="5" max="5" width="14.6640625" style="241" customWidth="1"/>
    <col min="6" max="6" width="11.33203125" style="241" customWidth="1"/>
    <col min="7" max="7" width="11.33203125" style="221" customWidth="1"/>
    <col min="8" max="8" width="16.83203125" style="221" customWidth="1"/>
    <col min="9" max="16384" width="10.1640625" style="221"/>
  </cols>
  <sheetData>
    <row r="1" spans="1:8" ht="17" thickBot="1" x14ac:dyDescent="0.2">
      <c r="A1" s="294" t="s">
        <v>228</v>
      </c>
      <c r="B1" s="295"/>
      <c r="C1" s="295"/>
      <c r="D1" s="296"/>
      <c r="E1" s="221"/>
      <c r="F1" s="221"/>
    </row>
    <row r="2" spans="1:8" s="249" customFormat="1" ht="31" thickBot="1" x14ac:dyDescent="0.2">
      <c r="A2" s="222" t="s">
        <v>229</v>
      </c>
      <c r="B2" s="243" t="s">
        <v>230</v>
      </c>
      <c r="C2" s="244" t="s">
        <v>231</v>
      </c>
      <c r="D2" s="245" t="s">
        <v>69</v>
      </c>
      <c r="E2" s="246"/>
      <c r="F2" s="247"/>
      <c r="G2" s="248"/>
      <c r="H2" s="248"/>
    </row>
    <row r="3" spans="1:8" s="227" customFormat="1" ht="30" x14ac:dyDescent="0.15">
      <c r="A3" s="250" t="s">
        <v>232</v>
      </c>
      <c r="B3" s="251" t="s">
        <v>233</v>
      </c>
      <c r="C3" s="252">
        <v>1200</v>
      </c>
      <c r="D3" s="253">
        <v>1160</v>
      </c>
      <c r="E3" s="224"/>
      <c r="F3" s="225"/>
      <c r="G3" s="230"/>
      <c r="H3" s="230"/>
    </row>
    <row r="4" spans="1:8" s="227" customFormat="1" ht="30" x14ac:dyDescent="0.15">
      <c r="A4" s="231" t="s">
        <v>232</v>
      </c>
      <c r="B4" s="254" t="s">
        <v>234</v>
      </c>
      <c r="C4" s="255">
        <v>6460</v>
      </c>
      <c r="D4" s="256">
        <v>1100</v>
      </c>
      <c r="E4" s="224"/>
      <c r="F4" s="225"/>
      <c r="G4" s="226"/>
      <c r="H4" s="226"/>
    </row>
    <row r="5" spans="1:8" s="227" customFormat="1" ht="15" x14ac:dyDescent="0.15">
      <c r="A5" s="231" t="s">
        <v>235</v>
      </c>
      <c r="B5" s="254" t="s">
        <v>236</v>
      </c>
      <c r="C5" s="255">
        <v>4341</v>
      </c>
      <c r="D5" s="256">
        <v>500</v>
      </c>
      <c r="E5" s="224"/>
      <c r="F5" s="225"/>
      <c r="G5" s="230"/>
      <c r="H5" s="230"/>
    </row>
    <row r="6" spans="1:8" s="227" customFormat="1" ht="15" x14ac:dyDescent="0.15">
      <c r="A6" s="231" t="s">
        <v>207</v>
      </c>
      <c r="B6" s="254" t="s">
        <v>237</v>
      </c>
      <c r="C6" s="257" t="s">
        <v>238</v>
      </c>
      <c r="D6" s="256">
        <v>10</v>
      </c>
      <c r="F6" s="225"/>
      <c r="G6" s="230"/>
      <c r="H6" s="230"/>
    </row>
    <row r="7" spans="1:8" s="227" customFormat="1" ht="15" x14ac:dyDescent="0.15">
      <c r="A7" s="231" t="s">
        <v>239</v>
      </c>
      <c r="B7" s="254" t="s">
        <v>237</v>
      </c>
      <c r="C7" s="257">
        <v>7000</v>
      </c>
      <c r="D7" s="256">
        <v>1030</v>
      </c>
      <c r="F7" s="225"/>
      <c r="G7" s="230"/>
      <c r="H7" s="230"/>
    </row>
    <row r="8" spans="1:8" s="227" customFormat="1" ht="30" x14ac:dyDescent="0.15">
      <c r="A8" s="231" t="s">
        <v>240</v>
      </c>
      <c r="B8" s="254" t="s">
        <v>241</v>
      </c>
      <c r="C8" s="255">
        <v>8053</v>
      </c>
      <c r="D8" s="256">
        <v>720</v>
      </c>
      <c r="F8" s="225"/>
      <c r="G8" s="230"/>
      <c r="H8" s="230"/>
    </row>
    <row r="9" spans="1:8" s="227" customFormat="1" ht="15" x14ac:dyDescent="0.15">
      <c r="A9" s="231" t="s">
        <v>242</v>
      </c>
      <c r="B9" s="254" t="s">
        <v>243</v>
      </c>
      <c r="C9" s="255">
        <v>6020</v>
      </c>
      <c r="D9" s="256">
        <v>500</v>
      </c>
      <c r="F9" s="225"/>
      <c r="G9" s="230"/>
      <c r="H9" s="230"/>
    </row>
    <row r="10" spans="1:8" s="227" customFormat="1" ht="15" x14ac:dyDescent="0.15">
      <c r="A10" s="231" t="s">
        <v>242</v>
      </c>
      <c r="B10" s="254" t="s">
        <v>244</v>
      </c>
      <c r="C10" s="257" t="s">
        <v>245</v>
      </c>
      <c r="D10" s="256">
        <v>300</v>
      </c>
      <c r="F10" s="225"/>
      <c r="G10" s="230"/>
      <c r="H10" s="230"/>
    </row>
    <row r="11" spans="1:8" s="227" customFormat="1" ht="15" x14ac:dyDescent="0.15">
      <c r="A11" s="231" t="s">
        <v>246</v>
      </c>
      <c r="B11" s="254" t="s">
        <v>247</v>
      </c>
      <c r="C11" s="255">
        <v>6842</v>
      </c>
      <c r="D11" s="256">
        <v>776.45</v>
      </c>
      <c r="F11" s="225"/>
      <c r="G11" s="230"/>
      <c r="H11" s="230"/>
    </row>
    <row r="12" spans="1:8" s="227" customFormat="1" ht="15" x14ac:dyDescent="0.15">
      <c r="A12" s="231" t="s">
        <v>246</v>
      </c>
      <c r="B12" s="254" t="s">
        <v>248</v>
      </c>
      <c r="C12" s="255">
        <v>6842</v>
      </c>
      <c r="D12" s="256">
        <v>521.03</v>
      </c>
      <c r="E12" s="225"/>
      <c r="F12" s="225"/>
      <c r="G12" s="230"/>
      <c r="H12" s="230"/>
    </row>
    <row r="13" spans="1:8" s="227" customFormat="1" ht="15" x14ac:dyDescent="0.15">
      <c r="A13" s="231" t="s">
        <v>249</v>
      </c>
      <c r="B13" s="254" t="s">
        <v>250</v>
      </c>
      <c r="C13" s="255">
        <v>3021</v>
      </c>
      <c r="D13" s="256">
        <v>4500</v>
      </c>
      <c r="E13" s="224"/>
      <c r="F13" s="225"/>
      <c r="G13" s="226"/>
      <c r="H13" s="226"/>
    </row>
    <row r="14" spans="1:8" s="227" customFormat="1" ht="15" x14ac:dyDescent="0.15">
      <c r="A14" s="231" t="s">
        <v>251</v>
      </c>
      <c r="B14" s="254" t="s">
        <v>252</v>
      </c>
      <c r="C14" s="255">
        <v>6830</v>
      </c>
      <c r="D14" s="256">
        <v>1091.08</v>
      </c>
      <c r="E14" s="225"/>
      <c r="F14" s="225"/>
      <c r="G14" s="230"/>
      <c r="H14" s="230"/>
    </row>
    <row r="15" spans="1:8" s="227" customFormat="1" ht="15" x14ac:dyDescent="0.15">
      <c r="A15" s="231" t="s">
        <v>251</v>
      </c>
      <c r="B15" s="254" t="s">
        <v>253</v>
      </c>
      <c r="C15" s="255">
        <v>6830</v>
      </c>
      <c r="D15" s="256">
        <v>767.8</v>
      </c>
      <c r="E15" s="225"/>
      <c r="F15" s="225"/>
      <c r="G15" s="230"/>
      <c r="H15" s="230"/>
    </row>
    <row r="16" spans="1:8" s="227" customFormat="1" ht="15" x14ac:dyDescent="0.15">
      <c r="A16" s="231" t="s">
        <v>251</v>
      </c>
      <c r="B16" s="254" t="s">
        <v>254</v>
      </c>
      <c r="C16" s="255">
        <v>6830</v>
      </c>
      <c r="D16" s="256">
        <v>670.92</v>
      </c>
      <c r="E16" s="224"/>
      <c r="F16" s="225"/>
      <c r="G16" s="226"/>
      <c r="H16" s="226"/>
    </row>
    <row r="17" spans="1:782" s="227" customFormat="1" ht="15" x14ac:dyDescent="0.15">
      <c r="A17" s="231" t="s">
        <v>251</v>
      </c>
      <c r="B17" s="254" t="s">
        <v>255</v>
      </c>
      <c r="C17" s="255">
        <v>6830</v>
      </c>
      <c r="D17" s="256">
        <v>585.64</v>
      </c>
    </row>
    <row r="18" spans="1:782" s="227" customFormat="1" ht="15" x14ac:dyDescent="0.15">
      <c r="A18" s="231" t="s">
        <v>226</v>
      </c>
      <c r="B18" s="254" t="s">
        <v>256</v>
      </c>
      <c r="C18" s="255">
        <v>1040</v>
      </c>
      <c r="D18" s="256">
        <v>560</v>
      </c>
      <c r="E18" s="232"/>
      <c r="F18" s="232"/>
      <c r="G18" s="230"/>
      <c r="H18" s="230"/>
    </row>
    <row r="19" spans="1:782" s="227" customFormat="1" ht="15" x14ac:dyDescent="0.15">
      <c r="A19" s="231" t="s">
        <v>226</v>
      </c>
      <c r="B19" s="254" t="s">
        <v>257</v>
      </c>
      <c r="C19" s="255">
        <v>1140</v>
      </c>
      <c r="D19" s="256">
        <v>560</v>
      </c>
    </row>
    <row r="20" spans="1:782" s="227" customFormat="1" ht="15" x14ac:dyDescent="0.15">
      <c r="A20" s="231" t="s">
        <v>258</v>
      </c>
      <c r="B20" s="254" t="s">
        <v>259</v>
      </c>
      <c r="C20" s="255">
        <v>6020</v>
      </c>
      <c r="D20" s="256">
        <v>2500</v>
      </c>
      <c r="E20" s="224"/>
      <c r="F20" s="225"/>
      <c r="G20" s="230"/>
      <c r="H20" s="230"/>
    </row>
    <row r="21" spans="1:782" s="227" customFormat="1" ht="15" x14ac:dyDescent="0.15">
      <c r="A21" s="231" t="s">
        <v>258</v>
      </c>
      <c r="B21" s="254" t="s">
        <v>260</v>
      </c>
      <c r="C21" s="255">
        <v>6130</v>
      </c>
      <c r="D21" s="256">
        <v>500</v>
      </c>
    </row>
    <row r="22" spans="1:782" s="227" customFormat="1" ht="15" x14ac:dyDescent="0.15">
      <c r="A22" s="231" t="s">
        <v>258</v>
      </c>
      <c r="B22" s="254" t="s">
        <v>261</v>
      </c>
      <c r="C22" s="255">
        <v>6020</v>
      </c>
      <c r="D22" s="256">
        <v>500</v>
      </c>
      <c r="E22" s="224"/>
      <c r="F22" s="225"/>
      <c r="G22" s="226"/>
      <c r="H22" s="226"/>
    </row>
    <row r="23" spans="1:782" s="227" customFormat="1" thickBot="1" x14ac:dyDescent="0.2">
      <c r="A23" s="236" t="s">
        <v>258</v>
      </c>
      <c r="B23" s="258" t="s">
        <v>244</v>
      </c>
      <c r="C23" s="259">
        <v>6020</v>
      </c>
      <c r="D23" s="260">
        <v>1000</v>
      </c>
      <c r="E23" s="232"/>
      <c r="F23" s="232"/>
      <c r="G23" s="230"/>
      <c r="H23" s="230"/>
    </row>
    <row r="24" spans="1:782" s="240" customFormat="1" ht="17" thickBot="1" x14ac:dyDescent="0.25">
      <c r="A24" s="238"/>
      <c r="B24" s="238"/>
      <c r="C24" s="261"/>
      <c r="D24" s="239"/>
      <c r="E24" s="241"/>
      <c r="F24" s="24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  <c r="GE24" s="221"/>
      <c r="GF24" s="221"/>
      <c r="GG24" s="221"/>
      <c r="GH24" s="221"/>
      <c r="GI24" s="221"/>
      <c r="GJ24" s="221"/>
      <c r="GK24" s="221"/>
      <c r="GL24" s="221"/>
      <c r="GM24" s="221"/>
      <c r="GN24" s="221"/>
      <c r="GO24" s="221"/>
      <c r="GP24" s="221"/>
      <c r="GQ24" s="221"/>
      <c r="GR24" s="221"/>
      <c r="GS24" s="221"/>
      <c r="GT24" s="221"/>
      <c r="GU24" s="221"/>
      <c r="GV24" s="221"/>
      <c r="GW24" s="221"/>
      <c r="GX24" s="221"/>
      <c r="GY24" s="221"/>
      <c r="GZ24" s="221"/>
      <c r="HA24" s="221"/>
      <c r="HB24" s="221"/>
      <c r="HC24" s="221"/>
      <c r="HD24" s="221"/>
      <c r="HE24" s="221"/>
      <c r="HF24" s="221"/>
      <c r="HG24" s="221"/>
      <c r="HH24" s="221"/>
      <c r="HI24" s="221"/>
      <c r="HJ24" s="221"/>
      <c r="HK24" s="221"/>
      <c r="HL24" s="221"/>
      <c r="HM24" s="221"/>
      <c r="HN24" s="221"/>
      <c r="HO24" s="221"/>
      <c r="HP24" s="221"/>
      <c r="HQ24" s="221"/>
      <c r="HR24" s="221"/>
      <c r="HS24" s="221"/>
      <c r="HT24" s="221"/>
      <c r="HU24" s="221"/>
      <c r="HV24" s="221"/>
      <c r="HW24" s="221"/>
      <c r="HX24" s="221"/>
      <c r="HY24" s="221"/>
      <c r="HZ24" s="221"/>
      <c r="IA24" s="221"/>
      <c r="IB24" s="221"/>
      <c r="IC24" s="221"/>
      <c r="ID24" s="221"/>
      <c r="IE24" s="221"/>
      <c r="IF24" s="221"/>
      <c r="IG24" s="221"/>
      <c r="IH24" s="221"/>
      <c r="II24" s="221"/>
      <c r="IJ24" s="221"/>
      <c r="IK24" s="221"/>
      <c r="IL24" s="221"/>
      <c r="IM24" s="221"/>
      <c r="IN24" s="221"/>
      <c r="IO24" s="221"/>
      <c r="IP24" s="221"/>
      <c r="IQ24" s="221"/>
      <c r="IR24" s="221"/>
      <c r="IS24" s="221"/>
      <c r="IT24" s="221"/>
      <c r="IU24" s="221"/>
      <c r="IV24" s="221"/>
      <c r="IW24" s="221"/>
      <c r="IX24" s="221"/>
      <c r="IY24" s="221"/>
      <c r="IZ24" s="221"/>
      <c r="JA24" s="221"/>
      <c r="JB24" s="221"/>
      <c r="JC24" s="221"/>
      <c r="JD24" s="221"/>
      <c r="JE24" s="221"/>
      <c r="JF24" s="221"/>
      <c r="JG24" s="221"/>
      <c r="JH24" s="221"/>
      <c r="JI24" s="221"/>
      <c r="JJ24" s="221"/>
      <c r="JK24" s="221"/>
      <c r="JL24" s="221"/>
      <c r="JM24" s="221"/>
      <c r="JN24" s="221"/>
      <c r="JO24" s="221"/>
      <c r="JP24" s="221"/>
      <c r="JQ24" s="221"/>
      <c r="JR24" s="221"/>
      <c r="JS24" s="221"/>
      <c r="JT24" s="221"/>
      <c r="JU24" s="221"/>
      <c r="JV24" s="221"/>
      <c r="JW24" s="221"/>
      <c r="JX24" s="221"/>
      <c r="JY24" s="221"/>
      <c r="JZ24" s="221"/>
      <c r="KA24" s="221"/>
      <c r="KB24" s="221"/>
      <c r="KC24" s="221"/>
      <c r="KD24" s="221"/>
      <c r="KE24" s="221"/>
      <c r="KF24" s="221"/>
      <c r="KG24" s="221"/>
      <c r="KH24" s="221"/>
      <c r="KI24" s="221"/>
      <c r="KJ24" s="221"/>
      <c r="KK24" s="221"/>
      <c r="KL24" s="221"/>
      <c r="KM24" s="221"/>
      <c r="KN24" s="221"/>
      <c r="KO24" s="221"/>
      <c r="KP24" s="221"/>
      <c r="KQ24" s="221"/>
      <c r="KR24" s="221"/>
      <c r="KS24" s="221"/>
      <c r="KT24" s="221"/>
      <c r="KU24" s="221"/>
      <c r="KV24" s="221"/>
      <c r="KW24" s="221"/>
      <c r="KX24" s="221"/>
      <c r="KY24" s="221"/>
      <c r="KZ24" s="221"/>
      <c r="LA24" s="221"/>
      <c r="LB24" s="221"/>
      <c r="LC24" s="221"/>
      <c r="LD24" s="221"/>
      <c r="LE24" s="221"/>
      <c r="LF24" s="221"/>
      <c r="LG24" s="221"/>
      <c r="LH24" s="221"/>
      <c r="LI24" s="221"/>
      <c r="LJ24" s="221"/>
      <c r="LK24" s="221"/>
      <c r="LL24" s="221"/>
      <c r="LM24" s="221"/>
      <c r="LN24" s="221"/>
      <c r="LO24" s="221"/>
      <c r="LP24" s="221"/>
      <c r="LQ24" s="221"/>
      <c r="LR24" s="221"/>
      <c r="LS24" s="221"/>
      <c r="LT24" s="221"/>
      <c r="LU24" s="221"/>
      <c r="LV24" s="221"/>
      <c r="LW24" s="221"/>
      <c r="LX24" s="221"/>
      <c r="LY24" s="221"/>
      <c r="LZ24" s="221"/>
      <c r="MA24" s="221"/>
      <c r="MB24" s="221"/>
      <c r="MC24" s="221"/>
      <c r="MD24" s="221"/>
      <c r="ME24" s="221"/>
      <c r="MF24" s="221"/>
      <c r="MG24" s="221"/>
      <c r="MH24" s="221"/>
      <c r="MI24" s="221"/>
      <c r="MJ24" s="221"/>
      <c r="MK24" s="221"/>
      <c r="ML24" s="221"/>
      <c r="MM24" s="221"/>
      <c r="MN24" s="221"/>
      <c r="MO24" s="221"/>
      <c r="MP24" s="221"/>
      <c r="MQ24" s="221"/>
      <c r="MR24" s="221"/>
      <c r="MS24" s="221"/>
      <c r="MT24" s="221"/>
      <c r="MU24" s="221"/>
      <c r="MV24" s="221"/>
      <c r="MW24" s="221"/>
      <c r="MX24" s="221"/>
      <c r="MY24" s="221"/>
      <c r="MZ24" s="221"/>
      <c r="NA24" s="221"/>
      <c r="NB24" s="221"/>
      <c r="NC24" s="221"/>
      <c r="ND24" s="221"/>
      <c r="NE24" s="221"/>
      <c r="NF24" s="221"/>
      <c r="NG24" s="221"/>
      <c r="NH24" s="221"/>
      <c r="NI24" s="221"/>
      <c r="NJ24" s="221"/>
      <c r="NK24" s="221"/>
      <c r="NL24" s="221"/>
      <c r="NM24" s="221"/>
      <c r="NN24" s="221"/>
      <c r="NO24" s="221"/>
      <c r="NP24" s="221"/>
      <c r="NQ24" s="221"/>
      <c r="NR24" s="221"/>
      <c r="NS24" s="221"/>
      <c r="NT24" s="221"/>
      <c r="NU24" s="221"/>
      <c r="NV24" s="221"/>
      <c r="NW24" s="221"/>
      <c r="NX24" s="221"/>
      <c r="NY24" s="221"/>
      <c r="NZ24" s="221"/>
      <c r="OA24" s="221"/>
      <c r="OB24" s="221"/>
      <c r="OC24" s="221"/>
      <c r="OD24" s="221"/>
      <c r="OE24" s="221"/>
      <c r="OF24" s="221"/>
      <c r="OG24" s="221"/>
      <c r="OH24" s="221"/>
      <c r="OI24" s="221"/>
      <c r="OJ24" s="221"/>
      <c r="OK24" s="221"/>
      <c r="OL24" s="221"/>
      <c r="OM24" s="221"/>
      <c r="ON24" s="221"/>
      <c r="OO24" s="221"/>
      <c r="OP24" s="221"/>
      <c r="OQ24" s="221"/>
      <c r="OR24" s="221"/>
      <c r="OS24" s="221"/>
      <c r="OT24" s="221"/>
      <c r="OU24" s="221"/>
      <c r="OV24" s="221"/>
      <c r="OW24" s="221"/>
      <c r="OX24" s="221"/>
      <c r="OY24" s="221"/>
      <c r="OZ24" s="221"/>
      <c r="PA24" s="221"/>
      <c r="PB24" s="221"/>
      <c r="PC24" s="221"/>
      <c r="PD24" s="221"/>
      <c r="PE24" s="221"/>
      <c r="PF24" s="221"/>
      <c r="PG24" s="221"/>
      <c r="PH24" s="221"/>
      <c r="PI24" s="221"/>
      <c r="PJ24" s="221"/>
      <c r="PK24" s="221"/>
      <c r="PL24" s="221"/>
      <c r="PM24" s="221"/>
      <c r="PN24" s="221"/>
      <c r="PO24" s="221"/>
      <c r="PP24" s="221"/>
      <c r="PQ24" s="221"/>
      <c r="PR24" s="221"/>
      <c r="PS24" s="221"/>
      <c r="PT24" s="221"/>
      <c r="PU24" s="221"/>
      <c r="PV24" s="221"/>
      <c r="PW24" s="221"/>
      <c r="PX24" s="221"/>
      <c r="PY24" s="221"/>
      <c r="PZ24" s="221"/>
      <c r="QA24" s="221"/>
      <c r="QB24" s="221"/>
      <c r="QC24" s="221"/>
      <c r="QD24" s="221"/>
      <c r="QE24" s="221"/>
      <c r="QF24" s="221"/>
      <c r="QG24" s="221"/>
      <c r="QH24" s="221"/>
      <c r="QI24" s="221"/>
      <c r="QJ24" s="221"/>
      <c r="QK24" s="221"/>
      <c r="QL24" s="221"/>
      <c r="QM24" s="221"/>
      <c r="QN24" s="221"/>
      <c r="QO24" s="221"/>
      <c r="QP24" s="221"/>
      <c r="QQ24" s="221"/>
      <c r="QR24" s="221"/>
      <c r="QS24" s="221"/>
      <c r="QT24" s="221"/>
      <c r="QU24" s="221"/>
      <c r="QV24" s="221"/>
      <c r="QW24" s="221"/>
      <c r="QX24" s="221"/>
      <c r="QY24" s="221"/>
      <c r="QZ24" s="221"/>
      <c r="RA24" s="221"/>
      <c r="RB24" s="221"/>
      <c r="RC24" s="221"/>
      <c r="RD24" s="221"/>
      <c r="RE24" s="221"/>
      <c r="RF24" s="221"/>
      <c r="RG24" s="221"/>
      <c r="RH24" s="221"/>
      <c r="RI24" s="221"/>
      <c r="RJ24" s="221"/>
      <c r="RK24" s="221"/>
      <c r="RL24" s="221"/>
      <c r="RM24" s="221"/>
      <c r="RN24" s="221"/>
      <c r="RO24" s="221"/>
      <c r="RP24" s="221"/>
      <c r="RQ24" s="221"/>
      <c r="RR24" s="221"/>
      <c r="RS24" s="221"/>
      <c r="RT24" s="221"/>
      <c r="RU24" s="221"/>
      <c r="RV24" s="221"/>
      <c r="RW24" s="221"/>
      <c r="RX24" s="221"/>
      <c r="RY24" s="221"/>
      <c r="RZ24" s="221"/>
      <c r="SA24" s="221"/>
      <c r="SB24" s="221"/>
      <c r="SC24" s="221"/>
      <c r="SD24" s="221"/>
      <c r="SE24" s="221"/>
      <c r="SF24" s="221"/>
      <c r="SG24" s="221"/>
      <c r="SH24" s="221"/>
      <c r="SI24" s="221"/>
      <c r="SJ24" s="221"/>
      <c r="SK24" s="221"/>
      <c r="SL24" s="221"/>
      <c r="SM24" s="221"/>
      <c r="SN24" s="221"/>
      <c r="SO24" s="221"/>
      <c r="SP24" s="221"/>
      <c r="SQ24" s="221"/>
      <c r="SR24" s="221"/>
      <c r="SS24" s="221"/>
      <c r="ST24" s="221"/>
      <c r="SU24" s="221"/>
      <c r="SV24" s="221"/>
      <c r="SW24" s="221"/>
      <c r="SX24" s="221"/>
      <c r="SY24" s="221"/>
      <c r="SZ24" s="221"/>
      <c r="TA24" s="221"/>
      <c r="TB24" s="221"/>
      <c r="TC24" s="221"/>
      <c r="TD24" s="221"/>
      <c r="TE24" s="221"/>
      <c r="TF24" s="221"/>
      <c r="TG24" s="221"/>
      <c r="TH24" s="221"/>
      <c r="TI24" s="221"/>
      <c r="TJ24" s="221"/>
      <c r="TK24" s="221"/>
      <c r="TL24" s="221"/>
      <c r="TM24" s="221"/>
      <c r="TN24" s="221"/>
      <c r="TO24" s="221"/>
      <c r="TP24" s="221"/>
      <c r="TQ24" s="221"/>
      <c r="TR24" s="221"/>
      <c r="TS24" s="221"/>
      <c r="TT24" s="221"/>
      <c r="TU24" s="221"/>
      <c r="TV24" s="221"/>
      <c r="TW24" s="221"/>
      <c r="TX24" s="221"/>
      <c r="TY24" s="221"/>
      <c r="TZ24" s="221"/>
      <c r="UA24" s="221"/>
      <c r="UB24" s="221"/>
      <c r="UC24" s="221"/>
      <c r="UD24" s="221"/>
      <c r="UE24" s="221"/>
      <c r="UF24" s="221"/>
      <c r="UG24" s="221"/>
      <c r="UH24" s="221"/>
      <c r="UI24" s="221"/>
      <c r="UJ24" s="221"/>
      <c r="UK24" s="221"/>
      <c r="UL24" s="221"/>
      <c r="UM24" s="221"/>
      <c r="UN24" s="221"/>
      <c r="UO24" s="221"/>
      <c r="UP24" s="221"/>
      <c r="UQ24" s="221"/>
      <c r="UR24" s="221"/>
      <c r="US24" s="221"/>
      <c r="UT24" s="221"/>
      <c r="UU24" s="221"/>
      <c r="UV24" s="221"/>
      <c r="UW24" s="221"/>
      <c r="UX24" s="221"/>
      <c r="UY24" s="221"/>
      <c r="UZ24" s="221"/>
      <c r="VA24" s="221"/>
      <c r="VB24" s="221"/>
      <c r="VC24" s="221"/>
      <c r="VD24" s="221"/>
      <c r="VE24" s="221"/>
      <c r="VF24" s="221"/>
      <c r="VG24" s="221"/>
      <c r="VH24" s="221"/>
      <c r="VI24" s="221"/>
      <c r="VJ24" s="221"/>
      <c r="VK24" s="221"/>
      <c r="VL24" s="221"/>
      <c r="VM24" s="221"/>
      <c r="VN24" s="221"/>
      <c r="VO24" s="221"/>
      <c r="VP24" s="221"/>
      <c r="VQ24" s="221"/>
      <c r="VR24" s="221"/>
      <c r="VS24" s="221"/>
      <c r="VT24" s="221"/>
      <c r="VU24" s="221"/>
      <c r="VV24" s="221"/>
      <c r="VW24" s="221"/>
      <c r="VX24" s="221"/>
      <c r="VY24" s="221"/>
      <c r="VZ24" s="221"/>
      <c r="WA24" s="221"/>
      <c r="WB24" s="221"/>
      <c r="WC24" s="221"/>
      <c r="WD24" s="221"/>
      <c r="WE24" s="221"/>
      <c r="WF24" s="221"/>
      <c r="WG24" s="221"/>
      <c r="WH24" s="221"/>
      <c r="WI24" s="221"/>
      <c r="WJ24" s="221"/>
      <c r="WK24" s="221"/>
      <c r="WL24" s="221"/>
      <c r="WM24" s="221"/>
      <c r="WN24" s="221"/>
      <c r="WO24" s="221"/>
      <c r="WP24" s="221"/>
      <c r="WQ24" s="221"/>
      <c r="WR24" s="221"/>
      <c r="WS24" s="221"/>
      <c r="WT24" s="221"/>
      <c r="WU24" s="221"/>
      <c r="WV24" s="221"/>
      <c r="WW24" s="221"/>
      <c r="WX24" s="221"/>
      <c r="WY24" s="221"/>
      <c r="WZ24" s="221"/>
      <c r="XA24" s="221"/>
      <c r="XB24" s="221"/>
      <c r="XC24" s="221"/>
      <c r="XD24" s="221"/>
      <c r="XE24" s="221"/>
      <c r="XF24" s="221"/>
      <c r="XG24" s="221"/>
      <c r="XH24" s="221"/>
      <c r="XI24" s="221"/>
      <c r="XJ24" s="221"/>
      <c r="XK24" s="221"/>
      <c r="XL24" s="221"/>
      <c r="XM24" s="221"/>
      <c r="XN24" s="221"/>
      <c r="XO24" s="221"/>
      <c r="XP24" s="221"/>
      <c r="XQ24" s="221"/>
      <c r="XR24" s="221"/>
      <c r="XS24" s="221"/>
      <c r="XT24" s="221"/>
      <c r="XU24" s="221"/>
      <c r="XV24" s="221"/>
      <c r="XW24" s="221"/>
      <c r="XX24" s="221"/>
      <c r="XY24" s="221"/>
      <c r="XZ24" s="221"/>
      <c r="YA24" s="221"/>
      <c r="YB24" s="221"/>
      <c r="YC24" s="221"/>
      <c r="YD24" s="221"/>
      <c r="YE24" s="221"/>
      <c r="YF24" s="221"/>
      <c r="YG24" s="221"/>
      <c r="YH24" s="221"/>
      <c r="YI24" s="221"/>
      <c r="YJ24" s="221"/>
      <c r="YK24" s="221"/>
      <c r="YL24" s="221"/>
      <c r="YM24" s="221"/>
      <c r="YN24" s="221"/>
      <c r="YO24" s="221"/>
      <c r="YP24" s="221"/>
      <c r="YQ24" s="221"/>
      <c r="YR24" s="221"/>
      <c r="YS24" s="221"/>
      <c r="YT24" s="221"/>
      <c r="YU24" s="221"/>
      <c r="YV24" s="221"/>
      <c r="YW24" s="221"/>
      <c r="YX24" s="221"/>
      <c r="YY24" s="221"/>
      <c r="YZ24" s="221"/>
      <c r="ZA24" s="221"/>
      <c r="ZB24" s="221"/>
      <c r="ZC24" s="221"/>
      <c r="ZD24" s="221"/>
      <c r="ZE24" s="221"/>
      <c r="ZF24" s="221"/>
      <c r="ZG24" s="221"/>
      <c r="ZH24" s="221"/>
      <c r="ZI24" s="221"/>
      <c r="ZJ24" s="221"/>
      <c r="ZK24" s="221"/>
      <c r="ZL24" s="221"/>
      <c r="ZM24" s="221"/>
      <c r="ZN24" s="221"/>
      <c r="ZO24" s="221"/>
      <c r="ZP24" s="221"/>
      <c r="ZQ24" s="221"/>
      <c r="ZR24" s="221"/>
      <c r="ZS24" s="221"/>
      <c r="ZT24" s="221"/>
      <c r="ZU24" s="221"/>
      <c r="ZV24" s="221"/>
      <c r="ZW24" s="221"/>
      <c r="ZX24" s="221"/>
      <c r="ZY24" s="221"/>
      <c r="ZZ24" s="221"/>
      <c r="AAA24" s="221"/>
      <c r="AAB24" s="221"/>
      <c r="AAC24" s="221"/>
      <c r="AAD24" s="221"/>
      <c r="AAE24" s="221"/>
      <c r="AAF24" s="221"/>
      <c r="AAG24" s="221"/>
      <c r="AAH24" s="221"/>
      <c r="AAI24" s="221"/>
      <c r="AAJ24" s="221"/>
      <c r="AAK24" s="221"/>
      <c r="AAL24" s="221"/>
      <c r="AAM24" s="221"/>
      <c r="AAN24" s="221"/>
      <c r="AAO24" s="221"/>
      <c r="AAP24" s="221"/>
      <c r="AAQ24" s="221"/>
      <c r="AAR24" s="221"/>
      <c r="AAS24" s="221"/>
      <c r="AAT24" s="221"/>
      <c r="AAU24" s="221"/>
      <c r="AAV24" s="221"/>
      <c r="AAW24" s="221"/>
      <c r="AAX24" s="221"/>
      <c r="AAY24" s="221"/>
      <c r="AAZ24" s="221"/>
      <c r="ABA24" s="221"/>
      <c r="ABB24" s="221"/>
      <c r="ABC24" s="221"/>
      <c r="ABD24" s="221"/>
      <c r="ABE24" s="221"/>
      <c r="ABF24" s="221"/>
      <c r="ABG24" s="221"/>
      <c r="ABH24" s="221"/>
      <c r="ABI24" s="221"/>
      <c r="ABJ24" s="221"/>
      <c r="ABK24" s="221"/>
      <c r="ABL24" s="221"/>
      <c r="ABM24" s="221"/>
      <c r="ABN24" s="221"/>
      <c r="ABO24" s="221"/>
      <c r="ABP24" s="221"/>
      <c r="ABQ24" s="221"/>
      <c r="ABR24" s="221"/>
      <c r="ABS24" s="221"/>
      <c r="ABT24" s="221"/>
      <c r="ABU24" s="221"/>
      <c r="ABV24" s="221"/>
      <c r="ABW24" s="221"/>
      <c r="ABX24" s="221"/>
      <c r="ABY24" s="221"/>
      <c r="ABZ24" s="221"/>
      <c r="ACA24" s="221"/>
      <c r="ACB24" s="221"/>
      <c r="ACC24" s="221"/>
      <c r="ACD24" s="221"/>
      <c r="ACE24" s="221"/>
      <c r="ACF24" s="221"/>
      <c r="ACG24" s="221"/>
      <c r="ACH24" s="221"/>
      <c r="ACI24" s="221"/>
      <c r="ACJ24" s="221"/>
      <c r="ACK24" s="221"/>
      <c r="ACL24" s="221"/>
      <c r="ACM24" s="221"/>
      <c r="ACN24" s="221"/>
      <c r="ACO24" s="221"/>
      <c r="ACP24" s="221"/>
      <c r="ACQ24" s="221"/>
      <c r="ACR24" s="221"/>
      <c r="ACS24" s="221"/>
      <c r="ACT24" s="221"/>
      <c r="ACU24" s="221"/>
      <c r="ACV24" s="221"/>
      <c r="ACW24" s="221"/>
      <c r="ACX24" s="221"/>
      <c r="ACY24" s="221"/>
      <c r="ACZ24" s="221"/>
      <c r="ADA24" s="221"/>
      <c r="ADB24" s="221"/>
    </row>
    <row r="25" spans="1:782" ht="17" thickBot="1" x14ac:dyDescent="0.2">
      <c r="A25" s="294" t="s">
        <v>269</v>
      </c>
      <c r="B25" s="295"/>
      <c r="C25" s="295"/>
      <c r="D25" s="296"/>
    </row>
    <row r="26" spans="1:782" ht="31" thickBot="1" x14ac:dyDescent="0.2">
      <c r="A26" s="222" t="s">
        <v>229</v>
      </c>
      <c r="B26" s="243" t="s">
        <v>230</v>
      </c>
      <c r="C26" s="244" t="s">
        <v>231</v>
      </c>
      <c r="D26" s="245" t="s">
        <v>69</v>
      </c>
    </row>
    <row r="27" spans="1:782" s="227" customFormat="1" thickBot="1" x14ac:dyDescent="0.2">
      <c r="A27" s="265" t="s">
        <v>208</v>
      </c>
      <c r="B27" s="266" t="s">
        <v>270</v>
      </c>
      <c r="C27" s="267">
        <v>5020</v>
      </c>
      <c r="D27" s="237">
        <v>1600</v>
      </c>
      <c r="E27" s="224"/>
      <c r="F27" s="225"/>
      <c r="G27" s="226"/>
      <c r="H27" s="226"/>
    </row>
    <row r="28" spans="1:782" ht="17" thickBot="1" x14ac:dyDescent="0.25"/>
    <row r="29" spans="1:782" s="240" customFormat="1" ht="17" thickBot="1" x14ac:dyDescent="0.2">
      <c r="A29" s="294" t="s">
        <v>262</v>
      </c>
      <c r="B29" s="295"/>
      <c r="C29" s="295"/>
      <c r="D29" s="296"/>
      <c r="E29" s="241"/>
      <c r="F29" s="24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  <c r="GE29" s="221"/>
      <c r="GF29" s="221"/>
      <c r="GG29" s="221"/>
      <c r="GH29" s="221"/>
      <c r="GI29" s="221"/>
      <c r="GJ29" s="221"/>
      <c r="GK29" s="221"/>
      <c r="GL29" s="221"/>
      <c r="GM29" s="221"/>
      <c r="GN29" s="221"/>
      <c r="GO29" s="221"/>
      <c r="GP29" s="221"/>
      <c r="GQ29" s="221"/>
      <c r="GR29" s="221"/>
      <c r="GS29" s="221"/>
      <c r="GT29" s="221"/>
      <c r="GU29" s="221"/>
      <c r="GV29" s="221"/>
      <c r="GW29" s="221"/>
      <c r="GX29" s="221"/>
      <c r="GY29" s="221"/>
      <c r="GZ29" s="221"/>
      <c r="HA29" s="221"/>
      <c r="HB29" s="221"/>
      <c r="HC29" s="221"/>
      <c r="HD29" s="221"/>
      <c r="HE29" s="221"/>
      <c r="HF29" s="221"/>
      <c r="HG29" s="221"/>
      <c r="HH29" s="221"/>
      <c r="HI29" s="221"/>
      <c r="HJ29" s="221"/>
      <c r="HK29" s="221"/>
      <c r="HL29" s="221"/>
      <c r="HM29" s="221"/>
      <c r="HN29" s="221"/>
      <c r="HO29" s="221"/>
      <c r="HP29" s="221"/>
      <c r="HQ29" s="221"/>
      <c r="HR29" s="221"/>
      <c r="HS29" s="221"/>
      <c r="HT29" s="221"/>
      <c r="HU29" s="221"/>
      <c r="HV29" s="221"/>
      <c r="HW29" s="221"/>
      <c r="HX29" s="221"/>
      <c r="HY29" s="221"/>
      <c r="HZ29" s="221"/>
      <c r="IA29" s="221"/>
      <c r="IB29" s="221"/>
      <c r="IC29" s="221"/>
      <c r="ID29" s="221"/>
      <c r="IE29" s="221"/>
      <c r="IF29" s="221"/>
      <c r="IG29" s="221"/>
      <c r="IH29" s="221"/>
      <c r="II29" s="221"/>
      <c r="IJ29" s="221"/>
      <c r="IK29" s="221"/>
      <c r="IL29" s="221"/>
      <c r="IM29" s="221"/>
      <c r="IN29" s="221"/>
      <c r="IO29" s="221"/>
      <c r="IP29" s="221"/>
      <c r="IQ29" s="221"/>
      <c r="IR29" s="221"/>
      <c r="IS29" s="221"/>
      <c r="IT29" s="221"/>
      <c r="IU29" s="221"/>
      <c r="IV29" s="221"/>
      <c r="IW29" s="221"/>
      <c r="IX29" s="221"/>
      <c r="IY29" s="221"/>
      <c r="IZ29" s="221"/>
      <c r="JA29" s="221"/>
      <c r="JB29" s="221"/>
      <c r="JC29" s="221"/>
      <c r="JD29" s="221"/>
      <c r="JE29" s="221"/>
      <c r="JF29" s="221"/>
      <c r="JG29" s="221"/>
      <c r="JH29" s="221"/>
      <c r="JI29" s="221"/>
      <c r="JJ29" s="221"/>
      <c r="JK29" s="221"/>
      <c r="JL29" s="221"/>
      <c r="JM29" s="221"/>
      <c r="JN29" s="221"/>
      <c r="JO29" s="221"/>
      <c r="JP29" s="221"/>
      <c r="JQ29" s="221"/>
      <c r="JR29" s="221"/>
      <c r="JS29" s="221"/>
      <c r="JT29" s="221"/>
      <c r="JU29" s="221"/>
      <c r="JV29" s="221"/>
      <c r="JW29" s="221"/>
      <c r="JX29" s="221"/>
      <c r="JY29" s="221"/>
      <c r="JZ29" s="221"/>
      <c r="KA29" s="221"/>
      <c r="KB29" s="221"/>
      <c r="KC29" s="221"/>
      <c r="KD29" s="221"/>
      <c r="KE29" s="221"/>
      <c r="KF29" s="221"/>
      <c r="KG29" s="221"/>
      <c r="KH29" s="221"/>
      <c r="KI29" s="221"/>
      <c r="KJ29" s="221"/>
      <c r="KK29" s="221"/>
      <c r="KL29" s="221"/>
      <c r="KM29" s="221"/>
      <c r="KN29" s="221"/>
      <c r="KO29" s="221"/>
      <c r="KP29" s="221"/>
      <c r="KQ29" s="221"/>
      <c r="KR29" s="221"/>
      <c r="KS29" s="221"/>
      <c r="KT29" s="221"/>
      <c r="KU29" s="221"/>
      <c r="KV29" s="221"/>
      <c r="KW29" s="221"/>
      <c r="KX29" s="221"/>
      <c r="KY29" s="221"/>
      <c r="KZ29" s="221"/>
      <c r="LA29" s="221"/>
      <c r="LB29" s="221"/>
      <c r="LC29" s="221"/>
      <c r="LD29" s="221"/>
      <c r="LE29" s="221"/>
      <c r="LF29" s="221"/>
      <c r="LG29" s="221"/>
      <c r="LH29" s="221"/>
      <c r="LI29" s="221"/>
      <c r="LJ29" s="221"/>
      <c r="LK29" s="221"/>
      <c r="LL29" s="221"/>
      <c r="LM29" s="221"/>
      <c r="LN29" s="221"/>
      <c r="LO29" s="221"/>
      <c r="LP29" s="221"/>
      <c r="LQ29" s="221"/>
      <c r="LR29" s="221"/>
      <c r="LS29" s="221"/>
      <c r="LT29" s="221"/>
      <c r="LU29" s="221"/>
      <c r="LV29" s="221"/>
      <c r="LW29" s="221"/>
      <c r="LX29" s="221"/>
      <c r="LY29" s="221"/>
      <c r="LZ29" s="221"/>
      <c r="MA29" s="221"/>
      <c r="MB29" s="221"/>
      <c r="MC29" s="221"/>
      <c r="MD29" s="221"/>
      <c r="ME29" s="221"/>
      <c r="MF29" s="221"/>
      <c r="MG29" s="221"/>
      <c r="MH29" s="221"/>
      <c r="MI29" s="221"/>
      <c r="MJ29" s="221"/>
      <c r="MK29" s="221"/>
      <c r="ML29" s="221"/>
      <c r="MM29" s="221"/>
      <c r="MN29" s="221"/>
      <c r="MO29" s="221"/>
      <c r="MP29" s="221"/>
      <c r="MQ29" s="221"/>
      <c r="MR29" s="221"/>
      <c r="MS29" s="221"/>
      <c r="MT29" s="221"/>
      <c r="MU29" s="221"/>
      <c r="MV29" s="221"/>
      <c r="MW29" s="221"/>
      <c r="MX29" s="221"/>
      <c r="MY29" s="221"/>
      <c r="MZ29" s="221"/>
      <c r="NA29" s="221"/>
      <c r="NB29" s="221"/>
      <c r="NC29" s="221"/>
      <c r="ND29" s="221"/>
      <c r="NE29" s="221"/>
      <c r="NF29" s="221"/>
      <c r="NG29" s="221"/>
      <c r="NH29" s="221"/>
      <c r="NI29" s="221"/>
      <c r="NJ29" s="221"/>
      <c r="NK29" s="221"/>
      <c r="NL29" s="221"/>
      <c r="NM29" s="221"/>
      <c r="NN29" s="221"/>
      <c r="NO29" s="221"/>
      <c r="NP29" s="221"/>
      <c r="NQ29" s="221"/>
      <c r="NR29" s="221"/>
      <c r="NS29" s="221"/>
      <c r="NT29" s="221"/>
      <c r="NU29" s="221"/>
      <c r="NV29" s="221"/>
      <c r="NW29" s="221"/>
      <c r="NX29" s="221"/>
      <c r="NY29" s="221"/>
      <c r="NZ29" s="221"/>
      <c r="OA29" s="221"/>
      <c r="OB29" s="221"/>
      <c r="OC29" s="221"/>
      <c r="OD29" s="221"/>
      <c r="OE29" s="221"/>
      <c r="OF29" s="221"/>
      <c r="OG29" s="221"/>
      <c r="OH29" s="221"/>
      <c r="OI29" s="221"/>
      <c r="OJ29" s="221"/>
      <c r="OK29" s="221"/>
      <c r="OL29" s="221"/>
      <c r="OM29" s="221"/>
      <c r="ON29" s="221"/>
      <c r="OO29" s="221"/>
      <c r="OP29" s="221"/>
      <c r="OQ29" s="221"/>
      <c r="OR29" s="221"/>
      <c r="OS29" s="221"/>
      <c r="OT29" s="221"/>
      <c r="OU29" s="221"/>
      <c r="OV29" s="221"/>
      <c r="OW29" s="221"/>
      <c r="OX29" s="221"/>
      <c r="OY29" s="221"/>
      <c r="OZ29" s="221"/>
      <c r="PA29" s="221"/>
      <c r="PB29" s="221"/>
      <c r="PC29" s="221"/>
      <c r="PD29" s="221"/>
      <c r="PE29" s="221"/>
      <c r="PF29" s="221"/>
      <c r="PG29" s="221"/>
      <c r="PH29" s="221"/>
      <c r="PI29" s="221"/>
      <c r="PJ29" s="221"/>
      <c r="PK29" s="221"/>
      <c r="PL29" s="221"/>
      <c r="PM29" s="221"/>
      <c r="PN29" s="221"/>
      <c r="PO29" s="221"/>
      <c r="PP29" s="221"/>
      <c r="PQ29" s="221"/>
      <c r="PR29" s="221"/>
      <c r="PS29" s="221"/>
      <c r="PT29" s="221"/>
      <c r="PU29" s="221"/>
      <c r="PV29" s="221"/>
      <c r="PW29" s="221"/>
      <c r="PX29" s="221"/>
      <c r="PY29" s="221"/>
      <c r="PZ29" s="221"/>
      <c r="QA29" s="221"/>
      <c r="QB29" s="221"/>
      <c r="QC29" s="221"/>
      <c r="QD29" s="221"/>
      <c r="QE29" s="221"/>
      <c r="QF29" s="221"/>
      <c r="QG29" s="221"/>
      <c r="QH29" s="221"/>
      <c r="QI29" s="221"/>
      <c r="QJ29" s="221"/>
      <c r="QK29" s="221"/>
      <c r="QL29" s="221"/>
      <c r="QM29" s="221"/>
      <c r="QN29" s="221"/>
      <c r="QO29" s="221"/>
      <c r="QP29" s="221"/>
      <c r="QQ29" s="221"/>
      <c r="QR29" s="221"/>
      <c r="QS29" s="221"/>
      <c r="QT29" s="221"/>
      <c r="QU29" s="221"/>
      <c r="QV29" s="221"/>
      <c r="QW29" s="221"/>
      <c r="QX29" s="221"/>
      <c r="QY29" s="221"/>
      <c r="QZ29" s="221"/>
      <c r="RA29" s="221"/>
      <c r="RB29" s="221"/>
      <c r="RC29" s="221"/>
      <c r="RD29" s="221"/>
      <c r="RE29" s="221"/>
      <c r="RF29" s="221"/>
      <c r="RG29" s="221"/>
      <c r="RH29" s="221"/>
      <c r="RI29" s="221"/>
      <c r="RJ29" s="221"/>
      <c r="RK29" s="221"/>
      <c r="RL29" s="221"/>
      <c r="RM29" s="221"/>
      <c r="RN29" s="221"/>
      <c r="RO29" s="221"/>
      <c r="RP29" s="221"/>
      <c r="RQ29" s="221"/>
      <c r="RR29" s="221"/>
      <c r="RS29" s="221"/>
      <c r="RT29" s="221"/>
      <c r="RU29" s="221"/>
      <c r="RV29" s="221"/>
      <c r="RW29" s="221"/>
      <c r="RX29" s="221"/>
      <c r="RY29" s="221"/>
      <c r="RZ29" s="221"/>
      <c r="SA29" s="221"/>
      <c r="SB29" s="221"/>
      <c r="SC29" s="221"/>
      <c r="SD29" s="221"/>
      <c r="SE29" s="221"/>
      <c r="SF29" s="221"/>
      <c r="SG29" s="221"/>
      <c r="SH29" s="221"/>
      <c r="SI29" s="221"/>
      <c r="SJ29" s="221"/>
      <c r="SK29" s="221"/>
      <c r="SL29" s="221"/>
      <c r="SM29" s="221"/>
      <c r="SN29" s="221"/>
      <c r="SO29" s="221"/>
      <c r="SP29" s="221"/>
      <c r="SQ29" s="221"/>
      <c r="SR29" s="221"/>
      <c r="SS29" s="221"/>
      <c r="ST29" s="221"/>
      <c r="SU29" s="221"/>
      <c r="SV29" s="221"/>
      <c r="SW29" s="221"/>
      <c r="SX29" s="221"/>
      <c r="SY29" s="221"/>
      <c r="SZ29" s="221"/>
      <c r="TA29" s="221"/>
      <c r="TB29" s="221"/>
      <c r="TC29" s="221"/>
      <c r="TD29" s="221"/>
      <c r="TE29" s="221"/>
      <c r="TF29" s="221"/>
      <c r="TG29" s="221"/>
      <c r="TH29" s="221"/>
      <c r="TI29" s="221"/>
      <c r="TJ29" s="221"/>
      <c r="TK29" s="221"/>
      <c r="TL29" s="221"/>
      <c r="TM29" s="221"/>
      <c r="TN29" s="221"/>
      <c r="TO29" s="221"/>
      <c r="TP29" s="221"/>
      <c r="TQ29" s="221"/>
      <c r="TR29" s="221"/>
      <c r="TS29" s="221"/>
      <c r="TT29" s="221"/>
      <c r="TU29" s="221"/>
      <c r="TV29" s="221"/>
      <c r="TW29" s="221"/>
      <c r="TX29" s="221"/>
      <c r="TY29" s="221"/>
      <c r="TZ29" s="221"/>
      <c r="UA29" s="221"/>
      <c r="UB29" s="221"/>
      <c r="UC29" s="221"/>
      <c r="UD29" s="221"/>
      <c r="UE29" s="221"/>
      <c r="UF29" s="221"/>
      <c r="UG29" s="221"/>
      <c r="UH29" s="221"/>
      <c r="UI29" s="221"/>
      <c r="UJ29" s="221"/>
      <c r="UK29" s="221"/>
      <c r="UL29" s="221"/>
      <c r="UM29" s="221"/>
      <c r="UN29" s="221"/>
      <c r="UO29" s="221"/>
      <c r="UP29" s="221"/>
      <c r="UQ29" s="221"/>
      <c r="UR29" s="221"/>
      <c r="US29" s="221"/>
      <c r="UT29" s="221"/>
      <c r="UU29" s="221"/>
      <c r="UV29" s="221"/>
      <c r="UW29" s="221"/>
      <c r="UX29" s="221"/>
      <c r="UY29" s="221"/>
      <c r="UZ29" s="221"/>
      <c r="VA29" s="221"/>
      <c r="VB29" s="221"/>
      <c r="VC29" s="221"/>
      <c r="VD29" s="221"/>
      <c r="VE29" s="221"/>
      <c r="VF29" s="221"/>
      <c r="VG29" s="221"/>
      <c r="VH29" s="221"/>
      <c r="VI29" s="221"/>
      <c r="VJ29" s="221"/>
      <c r="VK29" s="221"/>
      <c r="VL29" s="221"/>
      <c r="VM29" s="221"/>
      <c r="VN29" s="221"/>
      <c r="VO29" s="221"/>
      <c r="VP29" s="221"/>
      <c r="VQ29" s="221"/>
      <c r="VR29" s="221"/>
      <c r="VS29" s="221"/>
      <c r="VT29" s="221"/>
      <c r="VU29" s="221"/>
      <c r="VV29" s="221"/>
      <c r="VW29" s="221"/>
      <c r="VX29" s="221"/>
      <c r="VY29" s="221"/>
      <c r="VZ29" s="221"/>
      <c r="WA29" s="221"/>
      <c r="WB29" s="221"/>
      <c r="WC29" s="221"/>
      <c r="WD29" s="221"/>
      <c r="WE29" s="221"/>
      <c r="WF29" s="221"/>
      <c r="WG29" s="221"/>
      <c r="WH29" s="221"/>
      <c r="WI29" s="221"/>
      <c r="WJ29" s="221"/>
      <c r="WK29" s="221"/>
      <c r="WL29" s="221"/>
      <c r="WM29" s="221"/>
      <c r="WN29" s="221"/>
      <c r="WO29" s="221"/>
      <c r="WP29" s="221"/>
      <c r="WQ29" s="221"/>
      <c r="WR29" s="221"/>
      <c r="WS29" s="221"/>
      <c r="WT29" s="221"/>
      <c r="WU29" s="221"/>
      <c r="WV29" s="221"/>
      <c r="WW29" s="221"/>
      <c r="WX29" s="221"/>
      <c r="WY29" s="221"/>
      <c r="WZ29" s="221"/>
      <c r="XA29" s="221"/>
      <c r="XB29" s="221"/>
      <c r="XC29" s="221"/>
      <c r="XD29" s="221"/>
      <c r="XE29" s="221"/>
      <c r="XF29" s="221"/>
      <c r="XG29" s="221"/>
      <c r="XH29" s="221"/>
      <c r="XI29" s="221"/>
      <c r="XJ29" s="221"/>
      <c r="XK29" s="221"/>
      <c r="XL29" s="221"/>
      <c r="XM29" s="221"/>
      <c r="XN29" s="221"/>
      <c r="XO29" s="221"/>
      <c r="XP29" s="221"/>
      <c r="XQ29" s="221"/>
      <c r="XR29" s="221"/>
      <c r="XS29" s="221"/>
      <c r="XT29" s="221"/>
      <c r="XU29" s="221"/>
      <c r="XV29" s="221"/>
      <c r="XW29" s="221"/>
      <c r="XX29" s="221"/>
      <c r="XY29" s="221"/>
      <c r="XZ29" s="221"/>
      <c r="YA29" s="221"/>
      <c r="YB29" s="221"/>
      <c r="YC29" s="221"/>
      <c r="YD29" s="221"/>
      <c r="YE29" s="221"/>
      <c r="YF29" s="221"/>
      <c r="YG29" s="221"/>
      <c r="YH29" s="221"/>
      <c r="YI29" s="221"/>
      <c r="YJ29" s="221"/>
      <c r="YK29" s="221"/>
      <c r="YL29" s="221"/>
      <c r="YM29" s="221"/>
      <c r="YN29" s="221"/>
      <c r="YO29" s="221"/>
      <c r="YP29" s="221"/>
      <c r="YQ29" s="221"/>
      <c r="YR29" s="221"/>
      <c r="YS29" s="221"/>
      <c r="YT29" s="221"/>
      <c r="YU29" s="221"/>
      <c r="YV29" s="221"/>
      <c r="YW29" s="221"/>
      <c r="YX29" s="221"/>
      <c r="YY29" s="221"/>
      <c r="YZ29" s="221"/>
      <c r="ZA29" s="221"/>
      <c r="ZB29" s="221"/>
      <c r="ZC29" s="221"/>
      <c r="ZD29" s="221"/>
      <c r="ZE29" s="221"/>
      <c r="ZF29" s="221"/>
      <c r="ZG29" s="221"/>
      <c r="ZH29" s="221"/>
      <c r="ZI29" s="221"/>
      <c r="ZJ29" s="221"/>
      <c r="ZK29" s="221"/>
      <c r="ZL29" s="221"/>
      <c r="ZM29" s="221"/>
      <c r="ZN29" s="221"/>
      <c r="ZO29" s="221"/>
      <c r="ZP29" s="221"/>
      <c r="ZQ29" s="221"/>
      <c r="ZR29" s="221"/>
      <c r="ZS29" s="221"/>
      <c r="ZT29" s="221"/>
      <c r="ZU29" s="221"/>
      <c r="ZV29" s="221"/>
      <c r="ZW29" s="221"/>
      <c r="ZX29" s="221"/>
      <c r="ZY29" s="221"/>
      <c r="ZZ29" s="221"/>
      <c r="AAA29" s="221"/>
      <c r="AAB29" s="221"/>
      <c r="AAC29" s="221"/>
      <c r="AAD29" s="221"/>
      <c r="AAE29" s="221"/>
      <c r="AAF29" s="221"/>
      <c r="AAG29" s="221"/>
      <c r="AAH29" s="221"/>
      <c r="AAI29" s="221"/>
      <c r="AAJ29" s="221"/>
      <c r="AAK29" s="221"/>
      <c r="AAL29" s="221"/>
      <c r="AAM29" s="221"/>
      <c r="AAN29" s="221"/>
      <c r="AAO29" s="221"/>
      <c r="AAP29" s="221"/>
      <c r="AAQ29" s="221"/>
      <c r="AAR29" s="221"/>
      <c r="AAS29" s="221"/>
      <c r="AAT29" s="221"/>
      <c r="AAU29" s="221"/>
      <c r="AAV29" s="221"/>
      <c r="AAW29" s="221"/>
      <c r="AAX29" s="221"/>
      <c r="AAY29" s="221"/>
      <c r="AAZ29" s="221"/>
      <c r="ABA29" s="221"/>
      <c r="ABB29" s="221"/>
      <c r="ABC29" s="221"/>
      <c r="ABD29" s="221"/>
      <c r="ABE29" s="221"/>
      <c r="ABF29" s="221"/>
      <c r="ABG29" s="221"/>
      <c r="ABH29" s="221"/>
      <c r="ABI29" s="221"/>
      <c r="ABJ29" s="221"/>
      <c r="ABK29" s="221"/>
      <c r="ABL29" s="221"/>
      <c r="ABM29" s="221"/>
      <c r="ABN29" s="221"/>
      <c r="ABO29" s="221"/>
      <c r="ABP29" s="221"/>
      <c r="ABQ29" s="221"/>
      <c r="ABR29" s="221"/>
      <c r="ABS29" s="221"/>
      <c r="ABT29" s="221"/>
      <c r="ABU29" s="221"/>
      <c r="ABV29" s="221"/>
      <c r="ABW29" s="221"/>
      <c r="ABX29" s="221"/>
      <c r="ABY29" s="221"/>
      <c r="ABZ29" s="221"/>
      <c r="ACA29" s="221"/>
      <c r="ACB29" s="221"/>
      <c r="ACC29" s="221"/>
      <c r="ACD29" s="221"/>
      <c r="ACE29" s="221"/>
      <c r="ACF29" s="221"/>
      <c r="ACG29" s="221"/>
      <c r="ACH29" s="221"/>
      <c r="ACI29" s="221"/>
      <c r="ACJ29" s="221"/>
      <c r="ACK29" s="221"/>
      <c r="ACL29" s="221"/>
      <c r="ACM29" s="221"/>
      <c r="ACN29" s="221"/>
      <c r="ACO29" s="221"/>
      <c r="ACP29" s="221"/>
      <c r="ACQ29" s="221"/>
      <c r="ACR29" s="221"/>
      <c r="ACS29" s="221"/>
      <c r="ACT29" s="221"/>
      <c r="ACU29" s="221"/>
      <c r="ACV29" s="221"/>
      <c r="ACW29" s="221"/>
      <c r="ACX29" s="221"/>
      <c r="ACY29" s="221"/>
      <c r="ACZ29" s="221"/>
      <c r="ADA29" s="221"/>
      <c r="ADB29" s="221"/>
    </row>
    <row r="30" spans="1:782" s="240" customFormat="1" ht="31" thickBot="1" x14ac:dyDescent="0.2">
      <c r="A30" s="222" t="s">
        <v>229</v>
      </c>
      <c r="B30" s="243" t="s">
        <v>230</v>
      </c>
      <c r="C30" s="244" t="s">
        <v>231</v>
      </c>
      <c r="D30" s="245" t="s">
        <v>69</v>
      </c>
      <c r="E30" s="241"/>
      <c r="F30" s="24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  <c r="GE30" s="221"/>
      <c r="GF30" s="221"/>
      <c r="GG30" s="221"/>
      <c r="GH30" s="221"/>
      <c r="GI30" s="221"/>
      <c r="GJ30" s="221"/>
      <c r="GK30" s="221"/>
      <c r="GL30" s="221"/>
      <c r="GM30" s="221"/>
      <c r="GN30" s="221"/>
      <c r="GO30" s="221"/>
      <c r="GP30" s="221"/>
      <c r="GQ30" s="221"/>
      <c r="GR30" s="221"/>
      <c r="GS30" s="221"/>
      <c r="GT30" s="221"/>
      <c r="GU30" s="221"/>
      <c r="GV30" s="221"/>
      <c r="GW30" s="221"/>
      <c r="GX30" s="221"/>
      <c r="GY30" s="221"/>
      <c r="GZ30" s="221"/>
      <c r="HA30" s="221"/>
      <c r="HB30" s="221"/>
      <c r="HC30" s="221"/>
      <c r="HD30" s="221"/>
      <c r="HE30" s="221"/>
      <c r="HF30" s="221"/>
      <c r="HG30" s="221"/>
      <c r="HH30" s="221"/>
      <c r="HI30" s="221"/>
      <c r="HJ30" s="221"/>
      <c r="HK30" s="221"/>
      <c r="HL30" s="221"/>
      <c r="HM30" s="221"/>
      <c r="HN30" s="221"/>
      <c r="HO30" s="221"/>
      <c r="HP30" s="221"/>
      <c r="HQ30" s="221"/>
      <c r="HR30" s="221"/>
      <c r="HS30" s="221"/>
      <c r="HT30" s="221"/>
      <c r="HU30" s="221"/>
      <c r="HV30" s="221"/>
      <c r="HW30" s="221"/>
      <c r="HX30" s="221"/>
      <c r="HY30" s="221"/>
      <c r="HZ30" s="221"/>
      <c r="IA30" s="221"/>
      <c r="IB30" s="221"/>
      <c r="IC30" s="221"/>
      <c r="ID30" s="221"/>
      <c r="IE30" s="221"/>
      <c r="IF30" s="221"/>
      <c r="IG30" s="221"/>
      <c r="IH30" s="221"/>
      <c r="II30" s="221"/>
      <c r="IJ30" s="221"/>
      <c r="IK30" s="221"/>
      <c r="IL30" s="221"/>
      <c r="IM30" s="221"/>
      <c r="IN30" s="221"/>
      <c r="IO30" s="221"/>
      <c r="IP30" s="221"/>
      <c r="IQ30" s="221"/>
      <c r="IR30" s="221"/>
      <c r="IS30" s="221"/>
      <c r="IT30" s="221"/>
      <c r="IU30" s="221"/>
      <c r="IV30" s="221"/>
      <c r="IW30" s="221"/>
      <c r="IX30" s="221"/>
      <c r="IY30" s="221"/>
      <c r="IZ30" s="221"/>
      <c r="JA30" s="221"/>
      <c r="JB30" s="221"/>
      <c r="JC30" s="221"/>
      <c r="JD30" s="221"/>
      <c r="JE30" s="221"/>
      <c r="JF30" s="221"/>
      <c r="JG30" s="221"/>
      <c r="JH30" s="221"/>
      <c r="JI30" s="221"/>
      <c r="JJ30" s="221"/>
      <c r="JK30" s="221"/>
      <c r="JL30" s="221"/>
      <c r="JM30" s="221"/>
      <c r="JN30" s="221"/>
      <c r="JO30" s="221"/>
      <c r="JP30" s="221"/>
      <c r="JQ30" s="221"/>
      <c r="JR30" s="221"/>
      <c r="JS30" s="221"/>
      <c r="JT30" s="221"/>
      <c r="JU30" s="221"/>
      <c r="JV30" s="221"/>
      <c r="JW30" s="221"/>
      <c r="JX30" s="221"/>
      <c r="JY30" s="221"/>
      <c r="JZ30" s="221"/>
      <c r="KA30" s="221"/>
      <c r="KB30" s="221"/>
      <c r="KC30" s="221"/>
      <c r="KD30" s="221"/>
      <c r="KE30" s="221"/>
      <c r="KF30" s="221"/>
      <c r="KG30" s="221"/>
      <c r="KH30" s="221"/>
      <c r="KI30" s="221"/>
      <c r="KJ30" s="221"/>
      <c r="KK30" s="221"/>
      <c r="KL30" s="221"/>
      <c r="KM30" s="221"/>
      <c r="KN30" s="221"/>
      <c r="KO30" s="221"/>
      <c r="KP30" s="221"/>
      <c r="KQ30" s="221"/>
      <c r="KR30" s="221"/>
      <c r="KS30" s="221"/>
      <c r="KT30" s="221"/>
      <c r="KU30" s="221"/>
      <c r="KV30" s="221"/>
      <c r="KW30" s="221"/>
      <c r="KX30" s="221"/>
      <c r="KY30" s="221"/>
      <c r="KZ30" s="221"/>
      <c r="LA30" s="221"/>
      <c r="LB30" s="221"/>
      <c r="LC30" s="221"/>
      <c r="LD30" s="221"/>
      <c r="LE30" s="221"/>
      <c r="LF30" s="221"/>
      <c r="LG30" s="221"/>
      <c r="LH30" s="221"/>
      <c r="LI30" s="221"/>
      <c r="LJ30" s="221"/>
      <c r="LK30" s="221"/>
      <c r="LL30" s="221"/>
      <c r="LM30" s="221"/>
      <c r="LN30" s="221"/>
      <c r="LO30" s="221"/>
      <c r="LP30" s="221"/>
      <c r="LQ30" s="221"/>
      <c r="LR30" s="221"/>
      <c r="LS30" s="221"/>
      <c r="LT30" s="221"/>
      <c r="LU30" s="221"/>
      <c r="LV30" s="221"/>
      <c r="LW30" s="221"/>
      <c r="LX30" s="221"/>
      <c r="LY30" s="221"/>
      <c r="LZ30" s="221"/>
      <c r="MA30" s="221"/>
      <c r="MB30" s="221"/>
      <c r="MC30" s="221"/>
      <c r="MD30" s="221"/>
      <c r="ME30" s="221"/>
      <c r="MF30" s="221"/>
      <c r="MG30" s="221"/>
      <c r="MH30" s="221"/>
      <c r="MI30" s="221"/>
      <c r="MJ30" s="221"/>
      <c r="MK30" s="221"/>
      <c r="ML30" s="221"/>
      <c r="MM30" s="221"/>
      <c r="MN30" s="221"/>
      <c r="MO30" s="221"/>
      <c r="MP30" s="221"/>
      <c r="MQ30" s="221"/>
      <c r="MR30" s="221"/>
      <c r="MS30" s="221"/>
      <c r="MT30" s="221"/>
      <c r="MU30" s="221"/>
      <c r="MV30" s="221"/>
      <c r="MW30" s="221"/>
      <c r="MX30" s="221"/>
      <c r="MY30" s="221"/>
      <c r="MZ30" s="221"/>
      <c r="NA30" s="221"/>
      <c r="NB30" s="221"/>
      <c r="NC30" s="221"/>
      <c r="ND30" s="221"/>
      <c r="NE30" s="221"/>
      <c r="NF30" s="221"/>
      <c r="NG30" s="221"/>
      <c r="NH30" s="221"/>
      <c r="NI30" s="221"/>
      <c r="NJ30" s="221"/>
      <c r="NK30" s="221"/>
      <c r="NL30" s="221"/>
      <c r="NM30" s="221"/>
      <c r="NN30" s="221"/>
      <c r="NO30" s="221"/>
      <c r="NP30" s="221"/>
      <c r="NQ30" s="221"/>
      <c r="NR30" s="221"/>
      <c r="NS30" s="221"/>
      <c r="NT30" s="221"/>
      <c r="NU30" s="221"/>
      <c r="NV30" s="221"/>
      <c r="NW30" s="221"/>
      <c r="NX30" s="221"/>
      <c r="NY30" s="221"/>
      <c r="NZ30" s="221"/>
      <c r="OA30" s="221"/>
      <c r="OB30" s="221"/>
      <c r="OC30" s="221"/>
      <c r="OD30" s="221"/>
      <c r="OE30" s="221"/>
      <c r="OF30" s="221"/>
      <c r="OG30" s="221"/>
      <c r="OH30" s="221"/>
      <c r="OI30" s="221"/>
      <c r="OJ30" s="221"/>
      <c r="OK30" s="221"/>
      <c r="OL30" s="221"/>
      <c r="OM30" s="221"/>
      <c r="ON30" s="221"/>
      <c r="OO30" s="221"/>
      <c r="OP30" s="221"/>
      <c r="OQ30" s="221"/>
      <c r="OR30" s="221"/>
      <c r="OS30" s="221"/>
      <c r="OT30" s="221"/>
      <c r="OU30" s="221"/>
      <c r="OV30" s="221"/>
      <c r="OW30" s="221"/>
      <c r="OX30" s="221"/>
      <c r="OY30" s="221"/>
      <c r="OZ30" s="221"/>
      <c r="PA30" s="221"/>
      <c r="PB30" s="221"/>
      <c r="PC30" s="221"/>
      <c r="PD30" s="221"/>
      <c r="PE30" s="221"/>
      <c r="PF30" s="221"/>
      <c r="PG30" s="221"/>
      <c r="PH30" s="221"/>
      <c r="PI30" s="221"/>
      <c r="PJ30" s="221"/>
      <c r="PK30" s="221"/>
      <c r="PL30" s="221"/>
      <c r="PM30" s="221"/>
      <c r="PN30" s="221"/>
      <c r="PO30" s="221"/>
      <c r="PP30" s="221"/>
      <c r="PQ30" s="221"/>
      <c r="PR30" s="221"/>
      <c r="PS30" s="221"/>
      <c r="PT30" s="221"/>
      <c r="PU30" s="221"/>
      <c r="PV30" s="221"/>
      <c r="PW30" s="221"/>
      <c r="PX30" s="221"/>
      <c r="PY30" s="221"/>
      <c r="PZ30" s="221"/>
      <c r="QA30" s="221"/>
      <c r="QB30" s="221"/>
      <c r="QC30" s="221"/>
      <c r="QD30" s="221"/>
      <c r="QE30" s="221"/>
      <c r="QF30" s="221"/>
      <c r="QG30" s="221"/>
      <c r="QH30" s="221"/>
      <c r="QI30" s="221"/>
      <c r="QJ30" s="221"/>
      <c r="QK30" s="221"/>
      <c r="QL30" s="221"/>
      <c r="QM30" s="221"/>
      <c r="QN30" s="221"/>
      <c r="QO30" s="221"/>
      <c r="QP30" s="221"/>
      <c r="QQ30" s="221"/>
      <c r="QR30" s="221"/>
      <c r="QS30" s="221"/>
      <c r="QT30" s="221"/>
      <c r="QU30" s="221"/>
      <c r="QV30" s="221"/>
      <c r="QW30" s="221"/>
      <c r="QX30" s="221"/>
      <c r="QY30" s="221"/>
      <c r="QZ30" s="221"/>
      <c r="RA30" s="221"/>
      <c r="RB30" s="221"/>
      <c r="RC30" s="221"/>
      <c r="RD30" s="221"/>
      <c r="RE30" s="221"/>
      <c r="RF30" s="221"/>
      <c r="RG30" s="221"/>
      <c r="RH30" s="221"/>
      <c r="RI30" s="221"/>
      <c r="RJ30" s="221"/>
      <c r="RK30" s="221"/>
      <c r="RL30" s="221"/>
      <c r="RM30" s="221"/>
      <c r="RN30" s="221"/>
      <c r="RO30" s="221"/>
      <c r="RP30" s="221"/>
      <c r="RQ30" s="221"/>
      <c r="RR30" s="221"/>
      <c r="RS30" s="221"/>
      <c r="RT30" s="221"/>
      <c r="RU30" s="221"/>
      <c r="RV30" s="221"/>
      <c r="RW30" s="221"/>
      <c r="RX30" s="221"/>
      <c r="RY30" s="221"/>
      <c r="RZ30" s="221"/>
      <c r="SA30" s="221"/>
      <c r="SB30" s="221"/>
      <c r="SC30" s="221"/>
      <c r="SD30" s="221"/>
      <c r="SE30" s="221"/>
      <c r="SF30" s="221"/>
      <c r="SG30" s="221"/>
      <c r="SH30" s="221"/>
      <c r="SI30" s="221"/>
      <c r="SJ30" s="221"/>
      <c r="SK30" s="221"/>
      <c r="SL30" s="221"/>
      <c r="SM30" s="221"/>
      <c r="SN30" s="221"/>
      <c r="SO30" s="221"/>
      <c r="SP30" s="221"/>
      <c r="SQ30" s="221"/>
      <c r="SR30" s="221"/>
      <c r="SS30" s="221"/>
      <c r="ST30" s="221"/>
      <c r="SU30" s="221"/>
      <c r="SV30" s="221"/>
      <c r="SW30" s="221"/>
      <c r="SX30" s="221"/>
      <c r="SY30" s="221"/>
      <c r="SZ30" s="221"/>
      <c r="TA30" s="221"/>
      <c r="TB30" s="221"/>
      <c r="TC30" s="221"/>
      <c r="TD30" s="221"/>
      <c r="TE30" s="221"/>
      <c r="TF30" s="221"/>
      <c r="TG30" s="221"/>
      <c r="TH30" s="221"/>
      <c r="TI30" s="221"/>
      <c r="TJ30" s="221"/>
      <c r="TK30" s="221"/>
      <c r="TL30" s="221"/>
      <c r="TM30" s="221"/>
      <c r="TN30" s="221"/>
      <c r="TO30" s="221"/>
      <c r="TP30" s="221"/>
      <c r="TQ30" s="221"/>
      <c r="TR30" s="221"/>
      <c r="TS30" s="221"/>
      <c r="TT30" s="221"/>
      <c r="TU30" s="221"/>
      <c r="TV30" s="221"/>
      <c r="TW30" s="221"/>
      <c r="TX30" s="221"/>
      <c r="TY30" s="221"/>
      <c r="TZ30" s="221"/>
      <c r="UA30" s="221"/>
      <c r="UB30" s="221"/>
      <c r="UC30" s="221"/>
      <c r="UD30" s="221"/>
      <c r="UE30" s="221"/>
      <c r="UF30" s="221"/>
      <c r="UG30" s="221"/>
      <c r="UH30" s="221"/>
      <c r="UI30" s="221"/>
      <c r="UJ30" s="221"/>
      <c r="UK30" s="221"/>
      <c r="UL30" s="221"/>
      <c r="UM30" s="221"/>
      <c r="UN30" s="221"/>
      <c r="UO30" s="221"/>
      <c r="UP30" s="221"/>
      <c r="UQ30" s="221"/>
      <c r="UR30" s="221"/>
      <c r="US30" s="221"/>
      <c r="UT30" s="221"/>
      <c r="UU30" s="221"/>
      <c r="UV30" s="221"/>
      <c r="UW30" s="221"/>
      <c r="UX30" s="221"/>
      <c r="UY30" s="221"/>
      <c r="UZ30" s="221"/>
      <c r="VA30" s="221"/>
      <c r="VB30" s="221"/>
      <c r="VC30" s="221"/>
      <c r="VD30" s="221"/>
      <c r="VE30" s="221"/>
      <c r="VF30" s="221"/>
      <c r="VG30" s="221"/>
      <c r="VH30" s="221"/>
      <c r="VI30" s="221"/>
      <c r="VJ30" s="221"/>
      <c r="VK30" s="221"/>
      <c r="VL30" s="221"/>
      <c r="VM30" s="221"/>
      <c r="VN30" s="221"/>
      <c r="VO30" s="221"/>
      <c r="VP30" s="221"/>
      <c r="VQ30" s="221"/>
      <c r="VR30" s="221"/>
      <c r="VS30" s="221"/>
      <c r="VT30" s="221"/>
      <c r="VU30" s="221"/>
      <c r="VV30" s="221"/>
      <c r="VW30" s="221"/>
      <c r="VX30" s="221"/>
      <c r="VY30" s="221"/>
      <c r="VZ30" s="221"/>
      <c r="WA30" s="221"/>
      <c r="WB30" s="221"/>
      <c r="WC30" s="221"/>
      <c r="WD30" s="221"/>
      <c r="WE30" s="221"/>
      <c r="WF30" s="221"/>
      <c r="WG30" s="221"/>
      <c r="WH30" s="221"/>
      <c r="WI30" s="221"/>
      <c r="WJ30" s="221"/>
      <c r="WK30" s="221"/>
      <c r="WL30" s="221"/>
      <c r="WM30" s="221"/>
      <c r="WN30" s="221"/>
      <c r="WO30" s="221"/>
      <c r="WP30" s="221"/>
      <c r="WQ30" s="221"/>
      <c r="WR30" s="221"/>
      <c r="WS30" s="221"/>
      <c r="WT30" s="221"/>
      <c r="WU30" s="221"/>
      <c r="WV30" s="221"/>
      <c r="WW30" s="221"/>
      <c r="WX30" s="221"/>
      <c r="WY30" s="221"/>
      <c r="WZ30" s="221"/>
      <c r="XA30" s="221"/>
      <c r="XB30" s="221"/>
      <c r="XC30" s="221"/>
      <c r="XD30" s="221"/>
      <c r="XE30" s="221"/>
      <c r="XF30" s="221"/>
      <c r="XG30" s="221"/>
      <c r="XH30" s="221"/>
      <c r="XI30" s="221"/>
      <c r="XJ30" s="221"/>
      <c r="XK30" s="221"/>
      <c r="XL30" s="221"/>
      <c r="XM30" s="221"/>
      <c r="XN30" s="221"/>
      <c r="XO30" s="221"/>
      <c r="XP30" s="221"/>
      <c r="XQ30" s="221"/>
      <c r="XR30" s="221"/>
      <c r="XS30" s="221"/>
      <c r="XT30" s="221"/>
      <c r="XU30" s="221"/>
      <c r="XV30" s="221"/>
      <c r="XW30" s="221"/>
      <c r="XX30" s="221"/>
      <c r="XY30" s="221"/>
      <c r="XZ30" s="221"/>
      <c r="YA30" s="221"/>
      <c r="YB30" s="221"/>
      <c r="YC30" s="221"/>
      <c r="YD30" s="221"/>
      <c r="YE30" s="221"/>
      <c r="YF30" s="221"/>
      <c r="YG30" s="221"/>
      <c r="YH30" s="221"/>
      <c r="YI30" s="221"/>
      <c r="YJ30" s="221"/>
      <c r="YK30" s="221"/>
      <c r="YL30" s="221"/>
      <c r="YM30" s="221"/>
      <c r="YN30" s="221"/>
      <c r="YO30" s="221"/>
      <c r="YP30" s="221"/>
      <c r="YQ30" s="221"/>
      <c r="YR30" s="221"/>
      <c r="YS30" s="221"/>
      <c r="YT30" s="221"/>
      <c r="YU30" s="221"/>
      <c r="YV30" s="221"/>
      <c r="YW30" s="221"/>
      <c r="YX30" s="221"/>
      <c r="YY30" s="221"/>
      <c r="YZ30" s="221"/>
      <c r="ZA30" s="221"/>
      <c r="ZB30" s="221"/>
      <c r="ZC30" s="221"/>
      <c r="ZD30" s="221"/>
      <c r="ZE30" s="221"/>
      <c r="ZF30" s="221"/>
      <c r="ZG30" s="221"/>
      <c r="ZH30" s="221"/>
      <c r="ZI30" s="221"/>
      <c r="ZJ30" s="221"/>
      <c r="ZK30" s="221"/>
      <c r="ZL30" s="221"/>
      <c r="ZM30" s="221"/>
      <c r="ZN30" s="221"/>
      <c r="ZO30" s="221"/>
      <c r="ZP30" s="221"/>
      <c r="ZQ30" s="221"/>
      <c r="ZR30" s="221"/>
      <c r="ZS30" s="221"/>
      <c r="ZT30" s="221"/>
      <c r="ZU30" s="221"/>
      <c r="ZV30" s="221"/>
      <c r="ZW30" s="221"/>
      <c r="ZX30" s="221"/>
      <c r="ZY30" s="221"/>
      <c r="ZZ30" s="221"/>
      <c r="AAA30" s="221"/>
      <c r="AAB30" s="221"/>
      <c r="AAC30" s="221"/>
      <c r="AAD30" s="221"/>
      <c r="AAE30" s="221"/>
      <c r="AAF30" s="221"/>
      <c r="AAG30" s="221"/>
      <c r="AAH30" s="221"/>
      <c r="AAI30" s="221"/>
      <c r="AAJ30" s="221"/>
      <c r="AAK30" s="221"/>
      <c r="AAL30" s="221"/>
      <c r="AAM30" s="221"/>
      <c r="AAN30" s="221"/>
      <c r="AAO30" s="221"/>
      <c r="AAP30" s="221"/>
      <c r="AAQ30" s="221"/>
      <c r="AAR30" s="221"/>
      <c r="AAS30" s="221"/>
      <c r="AAT30" s="221"/>
      <c r="AAU30" s="221"/>
      <c r="AAV30" s="221"/>
      <c r="AAW30" s="221"/>
      <c r="AAX30" s="221"/>
      <c r="AAY30" s="221"/>
      <c r="AAZ30" s="221"/>
      <c r="ABA30" s="221"/>
      <c r="ABB30" s="221"/>
      <c r="ABC30" s="221"/>
      <c r="ABD30" s="221"/>
      <c r="ABE30" s="221"/>
      <c r="ABF30" s="221"/>
      <c r="ABG30" s="221"/>
      <c r="ABH30" s="221"/>
      <c r="ABI30" s="221"/>
      <c r="ABJ30" s="221"/>
      <c r="ABK30" s="221"/>
      <c r="ABL30" s="221"/>
      <c r="ABM30" s="221"/>
      <c r="ABN30" s="221"/>
      <c r="ABO30" s="221"/>
      <c r="ABP30" s="221"/>
      <c r="ABQ30" s="221"/>
      <c r="ABR30" s="221"/>
      <c r="ABS30" s="221"/>
      <c r="ABT30" s="221"/>
      <c r="ABU30" s="221"/>
      <c r="ABV30" s="221"/>
      <c r="ABW30" s="221"/>
      <c r="ABX30" s="221"/>
      <c r="ABY30" s="221"/>
      <c r="ABZ30" s="221"/>
      <c r="ACA30" s="221"/>
      <c r="ACB30" s="221"/>
      <c r="ACC30" s="221"/>
      <c r="ACD30" s="221"/>
      <c r="ACE30" s="221"/>
      <c r="ACF30" s="221"/>
      <c r="ACG30" s="221"/>
      <c r="ACH30" s="221"/>
      <c r="ACI30" s="221"/>
      <c r="ACJ30" s="221"/>
      <c r="ACK30" s="221"/>
      <c r="ACL30" s="221"/>
      <c r="ACM30" s="221"/>
      <c r="ACN30" s="221"/>
      <c r="ACO30" s="221"/>
      <c r="ACP30" s="221"/>
      <c r="ACQ30" s="221"/>
      <c r="ACR30" s="221"/>
      <c r="ACS30" s="221"/>
      <c r="ACT30" s="221"/>
      <c r="ACU30" s="221"/>
      <c r="ACV30" s="221"/>
      <c r="ACW30" s="221"/>
      <c r="ACX30" s="221"/>
      <c r="ACY30" s="221"/>
      <c r="ACZ30" s="221"/>
      <c r="ADA30" s="221"/>
      <c r="ADB30" s="221"/>
    </row>
    <row r="31" spans="1:782" s="240" customFormat="1" x14ac:dyDescent="0.15">
      <c r="A31" s="228" t="s">
        <v>263</v>
      </c>
      <c r="B31" s="262" t="s">
        <v>264</v>
      </c>
      <c r="C31" s="263">
        <v>9210</v>
      </c>
      <c r="D31" s="229">
        <v>2362.1</v>
      </c>
      <c r="E31" s="241"/>
      <c r="F31" s="24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  <c r="GE31" s="221"/>
      <c r="GF31" s="221"/>
      <c r="GG31" s="221"/>
      <c r="GH31" s="221"/>
      <c r="GI31" s="221"/>
      <c r="GJ31" s="221"/>
      <c r="GK31" s="221"/>
      <c r="GL31" s="221"/>
      <c r="GM31" s="221"/>
      <c r="GN31" s="221"/>
      <c r="GO31" s="221"/>
      <c r="GP31" s="221"/>
      <c r="GQ31" s="221"/>
      <c r="GR31" s="221"/>
      <c r="GS31" s="221"/>
      <c r="GT31" s="221"/>
      <c r="GU31" s="221"/>
      <c r="GV31" s="221"/>
      <c r="GW31" s="221"/>
      <c r="GX31" s="221"/>
      <c r="GY31" s="221"/>
      <c r="GZ31" s="221"/>
      <c r="HA31" s="221"/>
      <c r="HB31" s="221"/>
      <c r="HC31" s="221"/>
      <c r="HD31" s="221"/>
      <c r="HE31" s="221"/>
      <c r="HF31" s="221"/>
      <c r="HG31" s="221"/>
      <c r="HH31" s="221"/>
      <c r="HI31" s="221"/>
      <c r="HJ31" s="221"/>
      <c r="HK31" s="221"/>
      <c r="HL31" s="221"/>
      <c r="HM31" s="221"/>
      <c r="HN31" s="221"/>
      <c r="HO31" s="221"/>
      <c r="HP31" s="221"/>
      <c r="HQ31" s="221"/>
      <c r="HR31" s="221"/>
      <c r="HS31" s="221"/>
      <c r="HT31" s="221"/>
      <c r="HU31" s="221"/>
      <c r="HV31" s="221"/>
      <c r="HW31" s="221"/>
      <c r="HX31" s="221"/>
      <c r="HY31" s="221"/>
      <c r="HZ31" s="221"/>
      <c r="IA31" s="221"/>
      <c r="IB31" s="221"/>
      <c r="IC31" s="221"/>
      <c r="ID31" s="221"/>
      <c r="IE31" s="221"/>
      <c r="IF31" s="221"/>
      <c r="IG31" s="221"/>
      <c r="IH31" s="221"/>
      <c r="II31" s="221"/>
      <c r="IJ31" s="221"/>
      <c r="IK31" s="221"/>
      <c r="IL31" s="221"/>
      <c r="IM31" s="221"/>
      <c r="IN31" s="221"/>
      <c r="IO31" s="221"/>
      <c r="IP31" s="221"/>
      <c r="IQ31" s="221"/>
      <c r="IR31" s="221"/>
      <c r="IS31" s="221"/>
      <c r="IT31" s="221"/>
      <c r="IU31" s="221"/>
      <c r="IV31" s="221"/>
      <c r="IW31" s="221"/>
      <c r="IX31" s="221"/>
      <c r="IY31" s="221"/>
      <c r="IZ31" s="221"/>
      <c r="JA31" s="221"/>
      <c r="JB31" s="221"/>
      <c r="JC31" s="221"/>
      <c r="JD31" s="221"/>
      <c r="JE31" s="221"/>
      <c r="JF31" s="221"/>
      <c r="JG31" s="221"/>
      <c r="JH31" s="221"/>
      <c r="JI31" s="221"/>
      <c r="JJ31" s="221"/>
      <c r="JK31" s="221"/>
      <c r="JL31" s="221"/>
      <c r="JM31" s="221"/>
      <c r="JN31" s="221"/>
      <c r="JO31" s="221"/>
      <c r="JP31" s="221"/>
      <c r="JQ31" s="221"/>
      <c r="JR31" s="221"/>
      <c r="JS31" s="221"/>
      <c r="JT31" s="221"/>
      <c r="JU31" s="221"/>
      <c r="JV31" s="221"/>
      <c r="JW31" s="221"/>
      <c r="JX31" s="221"/>
      <c r="JY31" s="221"/>
      <c r="JZ31" s="221"/>
      <c r="KA31" s="221"/>
      <c r="KB31" s="221"/>
      <c r="KC31" s="221"/>
      <c r="KD31" s="221"/>
      <c r="KE31" s="221"/>
      <c r="KF31" s="221"/>
      <c r="KG31" s="221"/>
      <c r="KH31" s="221"/>
      <c r="KI31" s="221"/>
      <c r="KJ31" s="221"/>
      <c r="KK31" s="221"/>
      <c r="KL31" s="221"/>
      <c r="KM31" s="221"/>
      <c r="KN31" s="221"/>
      <c r="KO31" s="221"/>
      <c r="KP31" s="221"/>
      <c r="KQ31" s="221"/>
      <c r="KR31" s="221"/>
      <c r="KS31" s="221"/>
      <c r="KT31" s="221"/>
      <c r="KU31" s="221"/>
      <c r="KV31" s="221"/>
      <c r="KW31" s="221"/>
      <c r="KX31" s="221"/>
      <c r="KY31" s="221"/>
      <c r="KZ31" s="221"/>
      <c r="LA31" s="221"/>
      <c r="LB31" s="221"/>
      <c r="LC31" s="221"/>
      <c r="LD31" s="221"/>
      <c r="LE31" s="221"/>
      <c r="LF31" s="221"/>
      <c r="LG31" s="221"/>
      <c r="LH31" s="221"/>
      <c r="LI31" s="221"/>
      <c r="LJ31" s="221"/>
      <c r="LK31" s="221"/>
      <c r="LL31" s="221"/>
      <c r="LM31" s="221"/>
      <c r="LN31" s="221"/>
      <c r="LO31" s="221"/>
      <c r="LP31" s="221"/>
      <c r="LQ31" s="221"/>
      <c r="LR31" s="221"/>
      <c r="LS31" s="221"/>
      <c r="LT31" s="221"/>
      <c r="LU31" s="221"/>
      <c r="LV31" s="221"/>
      <c r="LW31" s="221"/>
      <c r="LX31" s="221"/>
      <c r="LY31" s="221"/>
      <c r="LZ31" s="221"/>
      <c r="MA31" s="221"/>
      <c r="MB31" s="221"/>
      <c r="MC31" s="221"/>
      <c r="MD31" s="221"/>
      <c r="ME31" s="221"/>
      <c r="MF31" s="221"/>
      <c r="MG31" s="221"/>
      <c r="MH31" s="221"/>
      <c r="MI31" s="221"/>
      <c r="MJ31" s="221"/>
      <c r="MK31" s="221"/>
      <c r="ML31" s="221"/>
      <c r="MM31" s="221"/>
      <c r="MN31" s="221"/>
      <c r="MO31" s="221"/>
      <c r="MP31" s="221"/>
      <c r="MQ31" s="221"/>
      <c r="MR31" s="221"/>
      <c r="MS31" s="221"/>
      <c r="MT31" s="221"/>
      <c r="MU31" s="221"/>
      <c r="MV31" s="221"/>
      <c r="MW31" s="221"/>
      <c r="MX31" s="221"/>
      <c r="MY31" s="221"/>
      <c r="MZ31" s="221"/>
      <c r="NA31" s="221"/>
      <c r="NB31" s="221"/>
      <c r="NC31" s="221"/>
      <c r="ND31" s="221"/>
      <c r="NE31" s="221"/>
      <c r="NF31" s="221"/>
      <c r="NG31" s="221"/>
      <c r="NH31" s="221"/>
      <c r="NI31" s="221"/>
      <c r="NJ31" s="221"/>
      <c r="NK31" s="221"/>
      <c r="NL31" s="221"/>
      <c r="NM31" s="221"/>
      <c r="NN31" s="221"/>
      <c r="NO31" s="221"/>
      <c r="NP31" s="221"/>
      <c r="NQ31" s="221"/>
      <c r="NR31" s="221"/>
      <c r="NS31" s="221"/>
      <c r="NT31" s="221"/>
      <c r="NU31" s="221"/>
      <c r="NV31" s="221"/>
      <c r="NW31" s="221"/>
      <c r="NX31" s="221"/>
      <c r="NY31" s="221"/>
      <c r="NZ31" s="221"/>
      <c r="OA31" s="221"/>
      <c r="OB31" s="221"/>
      <c r="OC31" s="221"/>
      <c r="OD31" s="221"/>
      <c r="OE31" s="221"/>
      <c r="OF31" s="221"/>
      <c r="OG31" s="221"/>
      <c r="OH31" s="221"/>
      <c r="OI31" s="221"/>
      <c r="OJ31" s="221"/>
      <c r="OK31" s="221"/>
      <c r="OL31" s="221"/>
      <c r="OM31" s="221"/>
      <c r="ON31" s="221"/>
      <c r="OO31" s="221"/>
      <c r="OP31" s="221"/>
      <c r="OQ31" s="221"/>
      <c r="OR31" s="221"/>
      <c r="OS31" s="221"/>
      <c r="OT31" s="221"/>
      <c r="OU31" s="221"/>
      <c r="OV31" s="221"/>
      <c r="OW31" s="221"/>
      <c r="OX31" s="221"/>
      <c r="OY31" s="221"/>
      <c r="OZ31" s="221"/>
      <c r="PA31" s="221"/>
      <c r="PB31" s="221"/>
      <c r="PC31" s="221"/>
      <c r="PD31" s="221"/>
      <c r="PE31" s="221"/>
      <c r="PF31" s="221"/>
      <c r="PG31" s="221"/>
      <c r="PH31" s="221"/>
      <c r="PI31" s="221"/>
      <c r="PJ31" s="221"/>
      <c r="PK31" s="221"/>
      <c r="PL31" s="221"/>
      <c r="PM31" s="221"/>
      <c r="PN31" s="221"/>
      <c r="PO31" s="221"/>
      <c r="PP31" s="221"/>
      <c r="PQ31" s="221"/>
      <c r="PR31" s="221"/>
      <c r="PS31" s="221"/>
      <c r="PT31" s="221"/>
      <c r="PU31" s="221"/>
      <c r="PV31" s="221"/>
      <c r="PW31" s="221"/>
      <c r="PX31" s="221"/>
      <c r="PY31" s="221"/>
      <c r="PZ31" s="221"/>
      <c r="QA31" s="221"/>
      <c r="QB31" s="221"/>
      <c r="QC31" s="221"/>
      <c r="QD31" s="221"/>
      <c r="QE31" s="221"/>
      <c r="QF31" s="221"/>
      <c r="QG31" s="221"/>
      <c r="QH31" s="221"/>
      <c r="QI31" s="221"/>
      <c r="QJ31" s="221"/>
      <c r="QK31" s="221"/>
      <c r="QL31" s="221"/>
      <c r="QM31" s="221"/>
      <c r="QN31" s="221"/>
      <c r="QO31" s="221"/>
      <c r="QP31" s="221"/>
      <c r="QQ31" s="221"/>
      <c r="QR31" s="221"/>
      <c r="QS31" s="221"/>
      <c r="QT31" s="221"/>
      <c r="QU31" s="221"/>
      <c r="QV31" s="221"/>
      <c r="QW31" s="221"/>
      <c r="QX31" s="221"/>
      <c r="QY31" s="221"/>
      <c r="QZ31" s="221"/>
      <c r="RA31" s="221"/>
      <c r="RB31" s="221"/>
      <c r="RC31" s="221"/>
      <c r="RD31" s="221"/>
      <c r="RE31" s="221"/>
      <c r="RF31" s="221"/>
      <c r="RG31" s="221"/>
      <c r="RH31" s="221"/>
      <c r="RI31" s="221"/>
      <c r="RJ31" s="221"/>
      <c r="RK31" s="221"/>
      <c r="RL31" s="221"/>
      <c r="RM31" s="221"/>
      <c r="RN31" s="221"/>
      <c r="RO31" s="221"/>
      <c r="RP31" s="221"/>
      <c r="RQ31" s="221"/>
      <c r="RR31" s="221"/>
      <c r="RS31" s="221"/>
      <c r="RT31" s="221"/>
      <c r="RU31" s="221"/>
      <c r="RV31" s="221"/>
      <c r="RW31" s="221"/>
      <c r="RX31" s="221"/>
      <c r="RY31" s="221"/>
      <c r="RZ31" s="221"/>
      <c r="SA31" s="221"/>
      <c r="SB31" s="221"/>
      <c r="SC31" s="221"/>
      <c r="SD31" s="221"/>
      <c r="SE31" s="221"/>
      <c r="SF31" s="221"/>
      <c r="SG31" s="221"/>
      <c r="SH31" s="221"/>
      <c r="SI31" s="221"/>
      <c r="SJ31" s="221"/>
      <c r="SK31" s="221"/>
      <c r="SL31" s="221"/>
      <c r="SM31" s="221"/>
      <c r="SN31" s="221"/>
      <c r="SO31" s="221"/>
      <c r="SP31" s="221"/>
      <c r="SQ31" s="221"/>
      <c r="SR31" s="221"/>
      <c r="SS31" s="221"/>
      <c r="ST31" s="221"/>
      <c r="SU31" s="221"/>
      <c r="SV31" s="221"/>
      <c r="SW31" s="221"/>
      <c r="SX31" s="221"/>
      <c r="SY31" s="221"/>
      <c r="SZ31" s="221"/>
      <c r="TA31" s="221"/>
      <c r="TB31" s="221"/>
      <c r="TC31" s="221"/>
      <c r="TD31" s="221"/>
      <c r="TE31" s="221"/>
      <c r="TF31" s="221"/>
      <c r="TG31" s="221"/>
      <c r="TH31" s="221"/>
      <c r="TI31" s="221"/>
      <c r="TJ31" s="221"/>
      <c r="TK31" s="221"/>
      <c r="TL31" s="221"/>
      <c r="TM31" s="221"/>
      <c r="TN31" s="221"/>
      <c r="TO31" s="221"/>
      <c r="TP31" s="221"/>
      <c r="TQ31" s="221"/>
      <c r="TR31" s="221"/>
      <c r="TS31" s="221"/>
      <c r="TT31" s="221"/>
      <c r="TU31" s="221"/>
      <c r="TV31" s="221"/>
      <c r="TW31" s="221"/>
      <c r="TX31" s="221"/>
      <c r="TY31" s="221"/>
      <c r="TZ31" s="221"/>
      <c r="UA31" s="221"/>
      <c r="UB31" s="221"/>
      <c r="UC31" s="221"/>
      <c r="UD31" s="221"/>
      <c r="UE31" s="221"/>
      <c r="UF31" s="221"/>
      <c r="UG31" s="221"/>
      <c r="UH31" s="221"/>
      <c r="UI31" s="221"/>
      <c r="UJ31" s="221"/>
      <c r="UK31" s="221"/>
      <c r="UL31" s="221"/>
      <c r="UM31" s="221"/>
      <c r="UN31" s="221"/>
      <c r="UO31" s="221"/>
      <c r="UP31" s="221"/>
      <c r="UQ31" s="221"/>
      <c r="UR31" s="221"/>
      <c r="US31" s="221"/>
      <c r="UT31" s="221"/>
      <c r="UU31" s="221"/>
      <c r="UV31" s="221"/>
      <c r="UW31" s="221"/>
      <c r="UX31" s="221"/>
      <c r="UY31" s="221"/>
      <c r="UZ31" s="221"/>
      <c r="VA31" s="221"/>
      <c r="VB31" s="221"/>
      <c r="VC31" s="221"/>
      <c r="VD31" s="221"/>
      <c r="VE31" s="221"/>
      <c r="VF31" s="221"/>
      <c r="VG31" s="221"/>
      <c r="VH31" s="221"/>
      <c r="VI31" s="221"/>
      <c r="VJ31" s="221"/>
      <c r="VK31" s="221"/>
      <c r="VL31" s="221"/>
      <c r="VM31" s="221"/>
      <c r="VN31" s="221"/>
      <c r="VO31" s="221"/>
      <c r="VP31" s="221"/>
      <c r="VQ31" s="221"/>
      <c r="VR31" s="221"/>
      <c r="VS31" s="221"/>
      <c r="VT31" s="221"/>
      <c r="VU31" s="221"/>
      <c r="VV31" s="221"/>
      <c r="VW31" s="221"/>
      <c r="VX31" s="221"/>
      <c r="VY31" s="221"/>
      <c r="VZ31" s="221"/>
      <c r="WA31" s="221"/>
      <c r="WB31" s="221"/>
      <c r="WC31" s="221"/>
      <c r="WD31" s="221"/>
      <c r="WE31" s="221"/>
      <c r="WF31" s="221"/>
      <c r="WG31" s="221"/>
      <c r="WH31" s="221"/>
      <c r="WI31" s="221"/>
      <c r="WJ31" s="221"/>
      <c r="WK31" s="221"/>
      <c r="WL31" s="221"/>
      <c r="WM31" s="221"/>
      <c r="WN31" s="221"/>
      <c r="WO31" s="221"/>
      <c r="WP31" s="221"/>
      <c r="WQ31" s="221"/>
      <c r="WR31" s="221"/>
      <c r="WS31" s="221"/>
      <c r="WT31" s="221"/>
      <c r="WU31" s="221"/>
      <c r="WV31" s="221"/>
      <c r="WW31" s="221"/>
      <c r="WX31" s="221"/>
      <c r="WY31" s="221"/>
      <c r="WZ31" s="221"/>
      <c r="XA31" s="221"/>
      <c r="XB31" s="221"/>
      <c r="XC31" s="221"/>
      <c r="XD31" s="221"/>
      <c r="XE31" s="221"/>
      <c r="XF31" s="221"/>
      <c r="XG31" s="221"/>
      <c r="XH31" s="221"/>
      <c r="XI31" s="221"/>
      <c r="XJ31" s="221"/>
      <c r="XK31" s="221"/>
      <c r="XL31" s="221"/>
      <c r="XM31" s="221"/>
      <c r="XN31" s="221"/>
      <c r="XO31" s="221"/>
      <c r="XP31" s="221"/>
      <c r="XQ31" s="221"/>
      <c r="XR31" s="221"/>
      <c r="XS31" s="221"/>
      <c r="XT31" s="221"/>
      <c r="XU31" s="221"/>
      <c r="XV31" s="221"/>
      <c r="XW31" s="221"/>
      <c r="XX31" s="221"/>
      <c r="XY31" s="221"/>
      <c r="XZ31" s="221"/>
      <c r="YA31" s="221"/>
      <c r="YB31" s="221"/>
      <c r="YC31" s="221"/>
      <c r="YD31" s="221"/>
      <c r="YE31" s="221"/>
      <c r="YF31" s="221"/>
      <c r="YG31" s="221"/>
      <c r="YH31" s="221"/>
      <c r="YI31" s="221"/>
      <c r="YJ31" s="221"/>
      <c r="YK31" s="221"/>
      <c r="YL31" s="221"/>
      <c r="YM31" s="221"/>
      <c r="YN31" s="221"/>
      <c r="YO31" s="221"/>
      <c r="YP31" s="221"/>
      <c r="YQ31" s="221"/>
      <c r="YR31" s="221"/>
      <c r="YS31" s="221"/>
      <c r="YT31" s="221"/>
      <c r="YU31" s="221"/>
      <c r="YV31" s="221"/>
      <c r="YW31" s="221"/>
      <c r="YX31" s="221"/>
      <c r="YY31" s="221"/>
      <c r="YZ31" s="221"/>
      <c r="ZA31" s="221"/>
      <c r="ZB31" s="221"/>
      <c r="ZC31" s="221"/>
      <c r="ZD31" s="221"/>
      <c r="ZE31" s="221"/>
      <c r="ZF31" s="221"/>
      <c r="ZG31" s="221"/>
      <c r="ZH31" s="221"/>
      <c r="ZI31" s="221"/>
      <c r="ZJ31" s="221"/>
      <c r="ZK31" s="221"/>
      <c r="ZL31" s="221"/>
      <c r="ZM31" s="221"/>
      <c r="ZN31" s="221"/>
      <c r="ZO31" s="221"/>
      <c r="ZP31" s="221"/>
      <c r="ZQ31" s="221"/>
      <c r="ZR31" s="221"/>
      <c r="ZS31" s="221"/>
      <c r="ZT31" s="221"/>
      <c r="ZU31" s="221"/>
      <c r="ZV31" s="221"/>
      <c r="ZW31" s="221"/>
      <c r="ZX31" s="221"/>
      <c r="ZY31" s="221"/>
      <c r="ZZ31" s="221"/>
      <c r="AAA31" s="221"/>
      <c r="AAB31" s="221"/>
      <c r="AAC31" s="221"/>
      <c r="AAD31" s="221"/>
      <c r="AAE31" s="221"/>
      <c r="AAF31" s="221"/>
      <c r="AAG31" s="221"/>
      <c r="AAH31" s="221"/>
      <c r="AAI31" s="221"/>
      <c r="AAJ31" s="221"/>
      <c r="AAK31" s="221"/>
      <c r="AAL31" s="221"/>
      <c r="AAM31" s="221"/>
      <c r="AAN31" s="221"/>
      <c r="AAO31" s="221"/>
      <c r="AAP31" s="221"/>
      <c r="AAQ31" s="221"/>
      <c r="AAR31" s="221"/>
      <c r="AAS31" s="221"/>
      <c r="AAT31" s="221"/>
      <c r="AAU31" s="221"/>
      <c r="AAV31" s="221"/>
      <c r="AAW31" s="221"/>
      <c r="AAX31" s="221"/>
      <c r="AAY31" s="221"/>
      <c r="AAZ31" s="221"/>
      <c r="ABA31" s="221"/>
      <c r="ABB31" s="221"/>
      <c r="ABC31" s="221"/>
      <c r="ABD31" s="221"/>
      <c r="ABE31" s="221"/>
      <c r="ABF31" s="221"/>
      <c r="ABG31" s="221"/>
      <c r="ABH31" s="221"/>
      <c r="ABI31" s="221"/>
      <c r="ABJ31" s="221"/>
      <c r="ABK31" s="221"/>
      <c r="ABL31" s="221"/>
      <c r="ABM31" s="221"/>
      <c r="ABN31" s="221"/>
      <c r="ABO31" s="221"/>
      <c r="ABP31" s="221"/>
      <c r="ABQ31" s="221"/>
      <c r="ABR31" s="221"/>
      <c r="ABS31" s="221"/>
      <c r="ABT31" s="221"/>
      <c r="ABU31" s="221"/>
      <c r="ABV31" s="221"/>
      <c r="ABW31" s="221"/>
      <c r="ABX31" s="221"/>
      <c r="ABY31" s="221"/>
      <c r="ABZ31" s="221"/>
      <c r="ACA31" s="221"/>
      <c r="ACB31" s="221"/>
      <c r="ACC31" s="221"/>
      <c r="ACD31" s="221"/>
      <c r="ACE31" s="221"/>
      <c r="ACF31" s="221"/>
      <c r="ACG31" s="221"/>
      <c r="ACH31" s="221"/>
      <c r="ACI31" s="221"/>
      <c r="ACJ31" s="221"/>
      <c r="ACK31" s="221"/>
      <c r="ACL31" s="221"/>
      <c r="ACM31" s="221"/>
      <c r="ACN31" s="221"/>
      <c r="ACO31" s="221"/>
      <c r="ACP31" s="221"/>
      <c r="ACQ31" s="221"/>
      <c r="ACR31" s="221"/>
      <c r="ACS31" s="221"/>
      <c r="ACT31" s="221"/>
      <c r="ACU31" s="221"/>
      <c r="ACV31" s="221"/>
      <c r="ACW31" s="221"/>
      <c r="ACX31" s="221"/>
      <c r="ACY31" s="221"/>
      <c r="ACZ31" s="221"/>
      <c r="ADA31" s="221"/>
      <c r="ADB31" s="221"/>
    </row>
    <row r="32" spans="1:782" s="240" customFormat="1" ht="30" x14ac:dyDescent="0.15">
      <c r="A32" s="231" t="s">
        <v>265</v>
      </c>
      <c r="B32" s="254" t="s">
        <v>266</v>
      </c>
      <c r="C32" s="255">
        <v>5600</v>
      </c>
      <c r="D32" s="256">
        <v>1730.3</v>
      </c>
      <c r="E32" s="241"/>
      <c r="F32" s="24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  <c r="GE32" s="221"/>
      <c r="GF32" s="221"/>
      <c r="GG32" s="221"/>
      <c r="GH32" s="221"/>
      <c r="GI32" s="221"/>
      <c r="GJ32" s="221"/>
      <c r="GK32" s="221"/>
      <c r="GL32" s="221"/>
      <c r="GM32" s="221"/>
      <c r="GN32" s="221"/>
      <c r="GO32" s="221"/>
      <c r="GP32" s="221"/>
      <c r="GQ32" s="221"/>
      <c r="GR32" s="221"/>
      <c r="GS32" s="221"/>
      <c r="GT32" s="221"/>
      <c r="GU32" s="221"/>
      <c r="GV32" s="221"/>
      <c r="GW32" s="221"/>
      <c r="GX32" s="221"/>
      <c r="GY32" s="221"/>
      <c r="GZ32" s="221"/>
      <c r="HA32" s="221"/>
      <c r="HB32" s="221"/>
      <c r="HC32" s="221"/>
      <c r="HD32" s="221"/>
      <c r="HE32" s="221"/>
      <c r="HF32" s="221"/>
      <c r="HG32" s="221"/>
      <c r="HH32" s="221"/>
      <c r="HI32" s="221"/>
      <c r="HJ32" s="221"/>
      <c r="HK32" s="221"/>
      <c r="HL32" s="221"/>
      <c r="HM32" s="221"/>
      <c r="HN32" s="221"/>
      <c r="HO32" s="221"/>
      <c r="HP32" s="221"/>
      <c r="HQ32" s="221"/>
      <c r="HR32" s="221"/>
      <c r="HS32" s="221"/>
      <c r="HT32" s="221"/>
      <c r="HU32" s="221"/>
      <c r="HV32" s="221"/>
      <c r="HW32" s="221"/>
      <c r="HX32" s="221"/>
      <c r="HY32" s="221"/>
      <c r="HZ32" s="221"/>
      <c r="IA32" s="221"/>
      <c r="IB32" s="221"/>
      <c r="IC32" s="221"/>
      <c r="ID32" s="221"/>
      <c r="IE32" s="221"/>
      <c r="IF32" s="221"/>
      <c r="IG32" s="221"/>
      <c r="IH32" s="221"/>
      <c r="II32" s="221"/>
      <c r="IJ32" s="221"/>
      <c r="IK32" s="221"/>
      <c r="IL32" s="221"/>
      <c r="IM32" s="221"/>
      <c r="IN32" s="221"/>
      <c r="IO32" s="221"/>
      <c r="IP32" s="221"/>
      <c r="IQ32" s="221"/>
      <c r="IR32" s="221"/>
      <c r="IS32" s="221"/>
      <c r="IT32" s="221"/>
      <c r="IU32" s="221"/>
      <c r="IV32" s="221"/>
      <c r="IW32" s="221"/>
      <c r="IX32" s="221"/>
      <c r="IY32" s="221"/>
      <c r="IZ32" s="221"/>
      <c r="JA32" s="221"/>
      <c r="JB32" s="221"/>
      <c r="JC32" s="221"/>
      <c r="JD32" s="221"/>
      <c r="JE32" s="221"/>
      <c r="JF32" s="221"/>
      <c r="JG32" s="221"/>
      <c r="JH32" s="221"/>
      <c r="JI32" s="221"/>
      <c r="JJ32" s="221"/>
      <c r="JK32" s="221"/>
      <c r="JL32" s="221"/>
      <c r="JM32" s="221"/>
      <c r="JN32" s="221"/>
      <c r="JO32" s="221"/>
      <c r="JP32" s="221"/>
      <c r="JQ32" s="221"/>
      <c r="JR32" s="221"/>
      <c r="JS32" s="221"/>
      <c r="JT32" s="221"/>
      <c r="JU32" s="221"/>
      <c r="JV32" s="221"/>
      <c r="JW32" s="221"/>
      <c r="JX32" s="221"/>
      <c r="JY32" s="221"/>
      <c r="JZ32" s="221"/>
      <c r="KA32" s="221"/>
      <c r="KB32" s="221"/>
      <c r="KC32" s="221"/>
      <c r="KD32" s="221"/>
      <c r="KE32" s="221"/>
      <c r="KF32" s="221"/>
      <c r="KG32" s="221"/>
      <c r="KH32" s="221"/>
      <c r="KI32" s="221"/>
      <c r="KJ32" s="221"/>
      <c r="KK32" s="221"/>
      <c r="KL32" s="221"/>
      <c r="KM32" s="221"/>
      <c r="KN32" s="221"/>
      <c r="KO32" s="221"/>
      <c r="KP32" s="221"/>
      <c r="KQ32" s="221"/>
      <c r="KR32" s="221"/>
      <c r="KS32" s="221"/>
      <c r="KT32" s="221"/>
      <c r="KU32" s="221"/>
      <c r="KV32" s="221"/>
      <c r="KW32" s="221"/>
      <c r="KX32" s="221"/>
      <c r="KY32" s="221"/>
      <c r="KZ32" s="221"/>
      <c r="LA32" s="221"/>
      <c r="LB32" s="221"/>
      <c r="LC32" s="221"/>
      <c r="LD32" s="221"/>
      <c r="LE32" s="221"/>
      <c r="LF32" s="221"/>
      <c r="LG32" s="221"/>
      <c r="LH32" s="221"/>
      <c r="LI32" s="221"/>
      <c r="LJ32" s="221"/>
      <c r="LK32" s="221"/>
      <c r="LL32" s="221"/>
      <c r="LM32" s="221"/>
      <c r="LN32" s="221"/>
      <c r="LO32" s="221"/>
      <c r="LP32" s="221"/>
      <c r="LQ32" s="221"/>
      <c r="LR32" s="221"/>
      <c r="LS32" s="221"/>
      <c r="LT32" s="221"/>
      <c r="LU32" s="221"/>
      <c r="LV32" s="221"/>
      <c r="LW32" s="221"/>
      <c r="LX32" s="221"/>
      <c r="LY32" s="221"/>
      <c r="LZ32" s="221"/>
      <c r="MA32" s="221"/>
      <c r="MB32" s="221"/>
      <c r="MC32" s="221"/>
      <c r="MD32" s="221"/>
      <c r="ME32" s="221"/>
      <c r="MF32" s="221"/>
      <c r="MG32" s="221"/>
      <c r="MH32" s="221"/>
      <c r="MI32" s="221"/>
      <c r="MJ32" s="221"/>
      <c r="MK32" s="221"/>
      <c r="ML32" s="221"/>
      <c r="MM32" s="221"/>
      <c r="MN32" s="221"/>
      <c r="MO32" s="221"/>
      <c r="MP32" s="221"/>
      <c r="MQ32" s="221"/>
      <c r="MR32" s="221"/>
      <c r="MS32" s="221"/>
      <c r="MT32" s="221"/>
      <c r="MU32" s="221"/>
      <c r="MV32" s="221"/>
      <c r="MW32" s="221"/>
      <c r="MX32" s="221"/>
      <c r="MY32" s="221"/>
      <c r="MZ32" s="221"/>
      <c r="NA32" s="221"/>
      <c r="NB32" s="221"/>
      <c r="NC32" s="221"/>
      <c r="ND32" s="221"/>
      <c r="NE32" s="221"/>
      <c r="NF32" s="221"/>
      <c r="NG32" s="221"/>
      <c r="NH32" s="221"/>
      <c r="NI32" s="221"/>
      <c r="NJ32" s="221"/>
      <c r="NK32" s="221"/>
      <c r="NL32" s="221"/>
      <c r="NM32" s="221"/>
      <c r="NN32" s="221"/>
      <c r="NO32" s="221"/>
      <c r="NP32" s="221"/>
      <c r="NQ32" s="221"/>
      <c r="NR32" s="221"/>
      <c r="NS32" s="221"/>
      <c r="NT32" s="221"/>
      <c r="NU32" s="221"/>
      <c r="NV32" s="221"/>
      <c r="NW32" s="221"/>
      <c r="NX32" s="221"/>
      <c r="NY32" s="221"/>
      <c r="NZ32" s="221"/>
      <c r="OA32" s="221"/>
      <c r="OB32" s="221"/>
      <c r="OC32" s="221"/>
      <c r="OD32" s="221"/>
      <c r="OE32" s="221"/>
      <c r="OF32" s="221"/>
      <c r="OG32" s="221"/>
      <c r="OH32" s="221"/>
      <c r="OI32" s="221"/>
      <c r="OJ32" s="221"/>
      <c r="OK32" s="221"/>
      <c r="OL32" s="221"/>
      <c r="OM32" s="221"/>
      <c r="ON32" s="221"/>
      <c r="OO32" s="221"/>
      <c r="OP32" s="221"/>
      <c r="OQ32" s="221"/>
      <c r="OR32" s="221"/>
      <c r="OS32" s="221"/>
      <c r="OT32" s="221"/>
      <c r="OU32" s="221"/>
      <c r="OV32" s="221"/>
      <c r="OW32" s="221"/>
      <c r="OX32" s="221"/>
      <c r="OY32" s="221"/>
      <c r="OZ32" s="221"/>
      <c r="PA32" s="221"/>
      <c r="PB32" s="221"/>
      <c r="PC32" s="221"/>
      <c r="PD32" s="221"/>
      <c r="PE32" s="221"/>
      <c r="PF32" s="221"/>
      <c r="PG32" s="221"/>
      <c r="PH32" s="221"/>
      <c r="PI32" s="221"/>
      <c r="PJ32" s="221"/>
      <c r="PK32" s="221"/>
      <c r="PL32" s="221"/>
      <c r="PM32" s="221"/>
      <c r="PN32" s="221"/>
      <c r="PO32" s="221"/>
      <c r="PP32" s="221"/>
      <c r="PQ32" s="221"/>
      <c r="PR32" s="221"/>
      <c r="PS32" s="221"/>
      <c r="PT32" s="221"/>
      <c r="PU32" s="221"/>
      <c r="PV32" s="221"/>
      <c r="PW32" s="221"/>
      <c r="PX32" s="221"/>
      <c r="PY32" s="221"/>
      <c r="PZ32" s="221"/>
      <c r="QA32" s="221"/>
      <c r="QB32" s="221"/>
      <c r="QC32" s="221"/>
      <c r="QD32" s="221"/>
      <c r="QE32" s="221"/>
      <c r="QF32" s="221"/>
      <c r="QG32" s="221"/>
      <c r="QH32" s="221"/>
      <c r="QI32" s="221"/>
      <c r="QJ32" s="221"/>
      <c r="QK32" s="221"/>
      <c r="QL32" s="221"/>
      <c r="QM32" s="221"/>
      <c r="QN32" s="221"/>
      <c r="QO32" s="221"/>
      <c r="QP32" s="221"/>
      <c r="QQ32" s="221"/>
      <c r="QR32" s="221"/>
      <c r="QS32" s="221"/>
      <c r="QT32" s="221"/>
      <c r="QU32" s="221"/>
      <c r="QV32" s="221"/>
      <c r="QW32" s="221"/>
      <c r="QX32" s="221"/>
      <c r="QY32" s="221"/>
      <c r="QZ32" s="221"/>
      <c r="RA32" s="221"/>
      <c r="RB32" s="221"/>
      <c r="RC32" s="221"/>
      <c r="RD32" s="221"/>
      <c r="RE32" s="221"/>
      <c r="RF32" s="221"/>
      <c r="RG32" s="221"/>
      <c r="RH32" s="221"/>
      <c r="RI32" s="221"/>
      <c r="RJ32" s="221"/>
      <c r="RK32" s="221"/>
      <c r="RL32" s="221"/>
      <c r="RM32" s="221"/>
      <c r="RN32" s="221"/>
      <c r="RO32" s="221"/>
      <c r="RP32" s="221"/>
      <c r="RQ32" s="221"/>
      <c r="RR32" s="221"/>
      <c r="RS32" s="221"/>
      <c r="RT32" s="221"/>
      <c r="RU32" s="221"/>
      <c r="RV32" s="221"/>
      <c r="RW32" s="221"/>
      <c r="RX32" s="221"/>
      <c r="RY32" s="221"/>
      <c r="RZ32" s="221"/>
      <c r="SA32" s="221"/>
      <c r="SB32" s="221"/>
      <c r="SC32" s="221"/>
      <c r="SD32" s="221"/>
      <c r="SE32" s="221"/>
      <c r="SF32" s="221"/>
      <c r="SG32" s="221"/>
      <c r="SH32" s="221"/>
      <c r="SI32" s="221"/>
      <c r="SJ32" s="221"/>
      <c r="SK32" s="221"/>
      <c r="SL32" s="221"/>
      <c r="SM32" s="221"/>
      <c r="SN32" s="221"/>
      <c r="SO32" s="221"/>
      <c r="SP32" s="221"/>
      <c r="SQ32" s="221"/>
      <c r="SR32" s="221"/>
      <c r="SS32" s="221"/>
      <c r="ST32" s="221"/>
      <c r="SU32" s="221"/>
      <c r="SV32" s="221"/>
      <c r="SW32" s="221"/>
      <c r="SX32" s="221"/>
      <c r="SY32" s="221"/>
      <c r="SZ32" s="221"/>
      <c r="TA32" s="221"/>
      <c r="TB32" s="221"/>
      <c r="TC32" s="221"/>
      <c r="TD32" s="221"/>
      <c r="TE32" s="221"/>
      <c r="TF32" s="221"/>
      <c r="TG32" s="221"/>
      <c r="TH32" s="221"/>
      <c r="TI32" s="221"/>
      <c r="TJ32" s="221"/>
      <c r="TK32" s="221"/>
      <c r="TL32" s="221"/>
      <c r="TM32" s="221"/>
      <c r="TN32" s="221"/>
      <c r="TO32" s="221"/>
      <c r="TP32" s="221"/>
      <c r="TQ32" s="221"/>
      <c r="TR32" s="221"/>
      <c r="TS32" s="221"/>
      <c r="TT32" s="221"/>
      <c r="TU32" s="221"/>
      <c r="TV32" s="221"/>
      <c r="TW32" s="221"/>
      <c r="TX32" s="221"/>
      <c r="TY32" s="221"/>
      <c r="TZ32" s="221"/>
      <c r="UA32" s="221"/>
      <c r="UB32" s="221"/>
      <c r="UC32" s="221"/>
      <c r="UD32" s="221"/>
      <c r="UE32" s="221"/>
      <c r="UF32" s="221"/>
      <c r="UG32" s="221"/>
      <c r="UH32" s="221"/>
      <c r="UI32" s="221"/>
      <c r="UJ32" s="221"/>
      <c r="UK32" s="221"/>
      <c r="UL32" s="221"/>
      <c r="UM32" s="221"/>
      <c r="UN32" s="221"/>
      <c r="UO32" s="221"/>
      <c r="UP32" s="221"/>
      <c r="UQ32" s="221"/>
      <c r="UR32" s="221"/>
      <c r="US32" s="221"/>
      <c r="UT32" s="221"/>
      <c r="UU32" s="221"/>
      <c r="UV32" s="221"/>
      <c r="UW32" s="221"/>
      <c r="UX32" s="221"/>
      <c r="UY32" s="221"/>
      <c r="UZ32" s="221"/>
      <c r="VA32" s="221"/>
      <c r="VB32" s="221"/>
      <c r="VC32" s="221"/>
      <c r="VD32" s="221"/>
      <c r="VE32" s="221"/>
      <c r="VF32" s="221"/>
      <c r="VG32" s="221"/>
      <c r="VH32" s="221"/>
      <c r="VI32" s="221"/>
      <c r="VJ32" s="221"/>
      <c r="VK32" s="221"/>
      <c r="VL32" s="221"/>
      <c r="VM32" s="221"/>
      <c r="VN32" s="221"/>
      <c r="VO32" s="221"/>
      <c r="VP32" s="221"/>
      <c r="VQ32" s="221"/>
      <c r="VR32" s="221"/>
      <c r="VS32" s="221"/>
      <c r="VT32" s="221"/>
      <c r="VU32" s="221"/>
      <c r="VV32" s="221"/>
      <c r="VW32" s="221"/>
      <c r="VX32" s="221"/>
      <c r="VY32" s="221"/>
      <c r="VZ32" s="221"/>
      <c r="WA32" s="221"/>
      <c r="WB32" s="221"/>
      <c r="WC32" s="221"/>
      <c r="WD32" s="221"/>
      <c r="WE32" s="221"/>
      <c r="WF32" s="221"/>
      <c r="WG32" s="221"/>
      <c r="WH32" s="221"/>
      <c r="WI32" s="221"/>
      <c r="WJ32" s="221"/>
      <c r="WK32" s="221"/>
      <c r="WL32" s="221"/>
      <c r="WM32" s="221"/>
      <c r="WN32" s="221"/>
      <c r="WO32" s="221"/>
      <c r="WP32" s="221"/>
      <c r="WQ32" s="221"/>
      <c r="WR32" s="221"/>
      <c r="WS32" s="221"/>
      <c r="WT32" s="221"/>
      <c r="WU32" s="221"/>
      <c r="WV32" s="221"/>
      <c r="WW32" s="221"/>
      <c r="WX32" s="221"/>
      <c r="WY32" s="221"/>
      <c r="WZ32" s="221"/>
      <c r="XA32" s="221"/>
      <c r="XB32" s="221"/>
      <c r="XC32" s="221"/>
      <c r="XD32" s="221"/>
      <c r="XE32" s="221"/>
      <c r="XF32" s="221"/>
      <c r="XG32" s="221"/>
      <c r="XH32" s="221"/>
      <c r="XI32" s="221"/>
      <c r="XJ32" s="221"/>
      <c r="XK32" s="221"/>
      <c r="XL32" s="221"/>
      <c r="XM32" s="221"/>
      <c r="XN32" s="221"/>
      <c r="XO32" s="221"/>
      <c r="XP32" s="221"/>
      <c r="XQ32" s="221"/>
      <c r="XR32" s="221"/>
      <c r="XS32" s="221"/>
      <c r="XT32" s="221"/>
      <c r="XU32" s="221"/>
      <c r="XV32" s="221"/>
      <c r="XW32" s="221"/>
      <c r="XX32" s="221"/>
      <c r="XY32" s="221"/>
      <c r="XZ32" s="221"/>
      <c r="YA32" s="221"/>
      <c r="YB32" s="221"/>
      <c r="YC32" s="221"/>
      <c r="YD32" s="221"/>
      <c r="YE32" s="221"/>
      <c r="YF32" s="221"/>
      <c r="YG32" s="221"/>
      <c r="YH32" s="221"/>
      <c r="YI32" s="221"/>
      <c r="YJ32" s="221"/>
      <c r="YK32" s="221"/>
      <c r="YL32" s="221"/>
      <c r="YM32" s="221"/>
      <c r="YN32" s="221"/>
      <c r="YO32" s="221"/>
      <c r="YP32" s="221"/>
      <c r="YQ32" s="221"/>
      <c r="YR32" s="221"/>
      <c r="YS32" s="221"/>
      <c r="YT32" s="221"/>
      <c r="YU32" s="221"/>
      <c r="YV32" s="221"/>
      <c r="YW32" s="221"/>
      <c r="YX32" s="221"/>
      <c r="YY32" s="221"/>
      <c r="YZ32" s="221"/>
      <c r="ZA32" s="221"/>
      <c r="ZB32" s="221"/>
      <c r="ZC32" s="221"/>
      <c r="ZD32" s="221"/>
      <c r="ZE32" s="221"/>
      <c r="ZF32" s="221"/>
      <c r="ZG32" s="221"/>
      <c r="ZH32" s="221"/>
      <c r="ZI32" s="221"/>
      <c r="ZJ32" s="221"/>
      <c r="ZK32" s="221"/>
      <c r="ZL32" s="221"/>
      <c r="ZM32" s="221"/>
      <c r="ZN32" s="221"/>
      <c r="ZO32" s="221"/>
      <c r="ZP32" s="221"/>
      <c r="ZQ32" s="221"/>
      <c r="ZR32" s="221"/>
      <c r="ZS32" s="221"/>
      <c r="ZT32" s="221"/>
      <c r="ZU32" s="221"/>
      <c r="ZV32" s="221"/>
      <c r="ZW32" s="221"/>
      <c r="ZX32" s="221"/>
      <c r="ZY32" s="221"/>
      <c r="ZZ32" s="221"/>
      <c r="AAA32" s="221"/>
      <c r="AAB32" s="221"/>
      <c r="AAC32" s="221"/>
      <c r="AAD32" s="221"/>
      <c r="AAE32" s="221"/>
      <c r="AAF32" s="221"/>
      <c r="AAG32" s="221"/>
      <c r="AAH32" s="221"/>
      <c r="AAI32" s="221"/>
      <c r="AAJ32" s="221"/>
      <c r="AAK32" s="221"/>
      <c r="AAL32" s="221"/>
      <c r="AAM32" s="221"/>
      <c r="AAN32" s="221"/>
      <c r="AAO32" s="221"/>
      <c r="AAP32" s="221"/>
      <c r="AAQ32" s="221"/>
      <c r="AAR32" s="221"/>
      <c r="AAS32" s="221"/>
      <c r="AAT32" s="221"/>
      <c r="AAU32" s="221"/>
      <c r="AAV32" s="221"/>
      <c r="AAW32" s="221"/>
      <c r="AAX32" s="221"/>
      <c r="AAY32" s="221"/>
      <c r="AAZ32" s="221"/>
      <c r="ABA32" s="221"/>
      <c r="ABB32" s="221"/>
      <c r="ABC32" s="221"/>
      <c r="ABD32" s="221"/>
      <c r="ABE32" s="221"/>
      <c r="ABF32" s="221"/>
      <c r="ABG32" s="221"/>
      <c r="ABH32" s="221"/>
      <c r="ABI32" s="221"/>
      <c r="ABJ32" s="221"/>
      <c r="ABK32" s="221"/>
      <c r="ABL32" s="221"/>
      <c r="ABM32" s="221"/>
      <c r="ABN32" s="221"/>
      <c r="ABO32" s="221"/>
      <c r="ABP32" s="221"/>
      <c r="ABQ32" s="221"/>
      <c r="ABR32" s="221"/>
      <c r="ABS32" s="221"/>
      <c r="ABT32" s="221"/>
      <c r="ABU32" s="221"/>
      <c r="ABV32" s="221"/>
      <c r="ABW32" s="221"/>
      <c r="ABX32" s="221"/>
      <c r="ABY32" s="221"/>
      <c r="ABZ32" s="221"/>
      <c r="ACA32" s="221"/>
      <c r="ACB32" s="221"/>
      <c r="ACC32" s="221"/>
      <c r="ACD32" s="221"/>
      <c r="ACE32" s="221"/>
      <c r="ACF32" s="221"/>
      <c r="ACG32" s="221"/>
      <c r="ACH32" s="221"/>
      <c r="ACI32" s="221"/>
      <c r="ACJ32" s="221"/>
      <c r="ACK32" s="221"/>
      <c r="ACL32" s="221"/>
      <c r="ACM32" s="221"/>
      <c r="ACN32" s="221"/>
      <c r="ACO32" s="221"/>
      <c r="ACP32" s="221"/>
      <c r="ACQ32" s="221"/>
      <c r="ACR32" s="221"/>
      <c r="ACS32" s="221"/>
      <c r="ACT32" s="221"/>
      <c r="ACU32" s="221"/>
      <c r="ACV32" s="221"/>
      <c r="ACW32" s="221"/>
      <c r="ACX32" s="221"/>
      <c r="ACY32" s="221"/>
      <c r="ACZ32" s="221"/>
      <c r="ADA32" s="221"/>
      <c r="ADB32" s="221"/>
    </row>
    <row r="33" spans="1:782" s="227" customFormat="1" thickBot="1" x14ac:dyDescent="0.2">
      <c r="A33" s="236" t="s">
        <v>267</v>
      </c>
      <c r="B33" s="258" t="s">
        <v>268</v>
      </c>
      <c r="C33" s="264">
        <v>6706</v>
      </c>
      <c r="D33" s="260">
        <v>1100</v>
      </c>
      <c r="F33" s="225"/>
      <c r="G33" s="230"/>
      <c r="H33" s="230"/>
    </row>
    <row r="34" spans="1:782" s="240" customFormat="1" x14ac:dyDescent="0.2">
      <c r="A34" s="238"/>
      <c r="B34" s="238"/>
      <c r="C34" s="261"/>
      <c r="D34" s="239"/>
      <c r="E34" s="241"/>
      <c r="F34" s="24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  <c r="GE34" s="221"/>
      <c r="GF34" s="221"/>
      <c r="GG34" s="221"/>
      <c r="GH34" s="221"/>
      <c r="GI34" s="221"/>
      <c r="GJ34" s="221"/>
      <c r="GK34" s="221"/>
      <c r="GL34" s="221"/>
      <c r="GM34" s="221"/>
      <c r="GN34" s="221"/>
      <c r="GO34" s="221"/>
      <c r="GP34" s="221"/>
      <c r="GQ34" s="221"/>
      <c r="GR34" s="221"/>
      <c r="GS34" s="221"/>
      <c r="GT34" s="221"/>
      <c r="GU34" s="221"/>
      <c r="GV34" s="221"/>
      <c r="GW34" s="221"/>
      <c r="GX34" s="221"/>
      <c r="GY34" s="221"/>
      <c r="GZ34" s="221"/>
      <c r="HA34" s="221"/>
      <c r="HB34" s="221"/>
      <c r="HC34" s="221"/>
      <c r="HD34" s="221"/>
      <c r="HE34" s="221"/>
      <c r="HF34" s="221"/>
      <c r="HG34" s="221"/>
      <c r="HH34" s="221"/>
      <c r="HI34" s="221"/>
      <c r="HJ34" s="221"/>
      <c r="HK34" s="221"/>
      <c r="HL34" s="221"/>
      <c r="HM34" s="221"/>
      <c r="HN34" s="221"/>
      <c r="HO34" s="221"/>
      <c r="HP34" s="221"/>
      <c r="HQ34" s="221"/>
      <c r="HR34" s="221"/>
      <c r="HS34" s="221"/>
      <c r="HT34" s="221"/>
      <c r="HU34" s="221"/>
      <c r="HV34" s="221"/>
      <c r="HW34" s="221"/>
      <c r="HX34" s="221"/>
      <c r="HY34" s="221"/>
      <c r="HZ34" s="221"/>
      <c r="IA34" s="221"/>
      <c r="IB34" s="221"/>
      <c r="IC34" s="221"/>
      <c r="ID34" s="221"/>
      <c r="IE34" s="221"/>
      <c r="IF34" s="221"/>
      <c r="IG34" s="221"/>
      <c r="IH34" s="221"/>
      <c r="II34" s="221"/>
      <c r="IJ34" s="221"/>
      <c r="IK34" s="221"/>
      <c r="IL34" s="221"/>
      <c r="IM34" s="221"/>
      <c r="IN34" s="221"/>
      <c r="IO34" s="221"/>
      <c r="IP34" s="221"/>
      <c r="IQ34" s="221"/>
      <c r="IR34" s="221"/>
      <c r="IS34" s="221"/>
      <c r="IT34" s="221"/>
      <c r="IU34" s="221"/>
      <c r="IV34" s="221"/>
      <c r="IW34" s="221"/>
      <c r="IX34" s="221"/>
      <c r="IY34" s="221"/>
      <c r="IZ34" s="221"/>
      <c r="JA34" s="221"/>
      <c r="JB34" s="221"/>
      <c r="JC34" s="221"/>
      <c r="JD34" s="221"/>
      <c r="JE34" s="221"/>
      <c r="JF34" s="221"/>
      <c r="JG34" s="221"/>
      <c r="JH34" s="221"/>
      <c r="JI34" s="221"/>
      <c r="JJ34" s="221"/>
      <c r="JK34" s="221"/>
      <c r="JL34" s="221"/>
      <c r="JM34" s="221"/>
      <c r="JN34" s="221"/>
      <c r="JO34" s="221"/>
      <c r="JP34" s="221"/>
      <c r="JQ34" s="221"/>
      <c r="JR34" s="221"/>
      <c r="JS34" s="221"/>
      <c r="JT34" s="221"/>
      <c r="JU34" s="221"/>
      <c r="JV34" s="221"/>
      <c r="JW34" s="221"/>
      <c r="JX34" s="221"/>
      <c r="JY34" s="221"/>
      <c r="JZ34" s="221"/>
      <c r="KA34" s="221"/>
      <c r="KB34" s="221"/>
      <c r="KC34" s="221"/>
      <c r="KD34" s="221"/>
      <c r="KE34" s="221"/>
      <c r="KF34" s="221"/>
      <c r="KG34" s="221"/>
      <c r="KH34" s="221"/>
      <c r="KI34" s="221"/>
      <c r="KJ34" s="221"/>
      <c r="KK34" s="221"/>
      <c r="KL34" s="221"/>
      <c r="KM34" s="221"/>
      <c r="KN34" s="221"/>
      <c r="KO34" s="221"/>
      <c r="KP34" s="221"/>
      <c r="KQ34" s="221"/>
      <c r="KR34" s="221"/>
      <c r="KS34" s="221"/>
      <c r="KT34" s="221"/>
      <c r="KU34" s="221"/>
      <c r="KV34" s="221"/>
      <c r="KW34" s="221"/>
      <c r="KX34" s="221"/>
      <c r="KY34" s="221"/>
      <c r="KZ34" s="221"/>
      <c r="LA34" s="221"/>
      <c r="LB34" s="221"/>
      <c r="LC34" s="221"/>
      <c r="LD34" s="221"/>
      <c r="LE34" s="221"/>
      <c r="LF34" s="221"/>
      <c r="LG34" s="221"/>
      <c r="LH34" s="221"/>
      <c r="LI34" s="221"/>
      <c r="LJ34" s="221"/>
      <c r="LK34" s="221"/>
      <c r="LL34" s="221"/>
      <c r="LM34" s="221"/>
      <c r="LN34" s="221"/>
      <c r="LO34" s="221"/>
      <c r="LP34" s="221"/>
      <c r="LQ34" s="221"/>
      <c r="LR34" s="221"/>
      <c r="LS34" s="221"/>
      <c r="LT34" s="221"/>
      <c r="LU34" s="221"/>
      <c r="LV34" s="221"/>
      <c r="LW34" s="221"/>
      <c r="LX34" s="221"/>
      <c r="LY34" s="221"/>
      <c r="LZ34" s="221"/>
      <c r="MA34" s="221"/>
      <c r="MB34" s="221"/>
      <c r="MC34" s="221"/>
      <c r="MD34" s="221"/>
      <c r="ME34" s="221"/>
      <c r="MF34" s="221"/>
      <c r="MG34" s="221"/>
      <c r="MH34" s="221"/>
      <c r="MI34" s="221"/>
      <c r="MJ34" s="221"/>
      <c r="MK34" s="221"/>
      <c r="ML34" s="221"/>
      <c r="MM34" s="221"/>
      <c r="MN34" s="221"/>
      <c r="MO34" s="221"/>
      <c r="MP34" s="221"/>
      <c r="MQ34" s="221"/>
      <c r="MR34" s="221"/>
      <c r="MS34" s="221"/>
      <c r="MT34" s="221"/>
      <c r="MU34" s="221"/>
      <c r="MV34" s="221"/>
      <c r="MW34" s="221"/>
      <c r="MX34" s="221"/>
      <c r="MY34" s="221"/>
      <c r="MZ34" s="221"/>
      <c r="NA34" s="221"/>
      <c r="NB34" s="221"/>
      <c r="NC34" s="221"/>
      <c r="ND34" s="221"/>
      <c r="NE34" s="221"/>
      <c r="NF34" s="221"/>
      <c r="NG34" s="221"/>
      <c r="NH34" s="221"/>
      <c r="NI34" s="221"/>
      <c r="NJ34" s="221"/>
      <c r="NK34" s="221"/>
      <c r="NL34" s="221"/>
      <c r="NM34" s="221"/>
      <c r="NN34" s="221"/>
      <c r="NO34" s="221"/>
      <c r="NP34" s="221"/>
      <c r="NQ34" s="221"/>
      <c r="NR34" s="221"/>
      <c r="NS34" s="221"/>
      <c r="NT34" s="221"/>
      <c r="NU34" s="221"/>
      <c r="NV34" s="221"/>
      <c r="NW34" s="221"/>
      <c r="NX34" s="221"/>
      <c r="NY34" s="221"/>
      <c r="NZ34" s="221"/>
      <c r="OA34" s="221"/>
      <c r="OB34" s="221"/>
      <c r="OC34" s="221"/>
      <c r="OD34" s="221"/>
      <c r="OE34" s="221"/>
      <c r="OF34" s="221"/>
      <c r="OG34" s="221"/>
      <c r="OH34" s="221"/>
      <c r="OI34" s="221"/>
      <c r="OJ34" s="221"/>
      <c r="OK34" s="221"/>
      <c r="OL34" s="221"/>
      <c r="OM34" s="221"/>
      <c r="ON34" s="221"/>
      <c r="OO34" s="221"/>
      <c r="OP34" s="221"/>
      <c r="OQ34" s="221"/>
      <c r="OR34" s="221"/>
      <c r="OS34" s="221"/>
      <c r="OT34" s="221"/>
      <c r="OU34" s="221"/>
      <c r="OV34" s="221"/>
      <c r="OW34" s="221"/>
      <c r="OX34" s="221"/>
      <c r="OY34" s="221"/>
      <c r="OZ34" s="221"/>
      <c r="PA34" s="221"/>
      <c r="PB34" s="221"/>
      <c r="PC34" s="221"/>
      <c r="PD34" s="221"/>
      <c r="PE34" s="221"/>
      <c r="PF34" s="221"/>
      <c r="PG34" s="221"/>
      <c r="PH34" s="221"/>
      <c r="PI34" s="221"/>
      <c r="PJ34" s="221"/>
      <c r="PK34" s="221"/>
      <c r="PL34" s="221"/>
      <c r="PM34" s="221"/>
      <c r="PN34" s="221"/>
      <c r="PO34" s="221"/>
      <c r="PP34" s="221"/>
      <c r="PQ34" s="221"/>
      <c r="PR34" s="221"/>
      <c r="PS34" s="221"/>
      <c r="PT34" s="221"/>
      <c r="PU34" s="221"/>
      <c r="PV34" s="221"/>
      <c r="PW34" s="221"/>
      <c r="PX34" s="221"/>
      <c r="PY34" s="221"/>
      <c r="PZ34" s="221"/>
      <c r="QA34" s="221"/>
      <c r="QB34" s="221"/>
      <c r="QC34" s="221"/>
      <c r="QD34" s="221"/>
      <c r="QE34" s="221"/>
      <c r="QF34" s="221"/>
      <c r="QG34" s="221"/>
      <c r="QH34" s="221"/>
      <c r="QI34" s="221"/>
      <c r="QJ34" s="221"/>
      <c r="QK34" s="221"/>
      <c r="QL34" s="221"/>
      <c r="QM34" s="221"/>
      <c r="QN34" s="221"/>
      <c r="QO34" s="221"/>
      <c r="QP34" s="221"/>
      <c r="QQ34" s="221"/>
      <c r="QR34" s="221"/>
      <c r="QS34" s="221"/>
      <c r="QT34" s="221"/>
      <c r="QU34" s="221"/>
      <c r="QV34" s="221"/>
      <c r="QW34" s="221"/>
      <c r="QX34" s="221"/>
      <c r="QY34" s="221"/>
      <c r="QZ34" s="221"/>
      <c r="RA34" s="221"/>
      <c r="RB34" s="221"/>
      <c r="RC34" s="221"/>
      <c r="RD34" s="221"/>
      <c r="RE34" s="221"/>
      <c r="RF34" s="221"/>
      <c r="RG34" s="221"/>
      <c r="RH34" s="221"/>
      <c r="RI34" s="221"/>
      <c r="RJ34" s="221"/>
      <c r="RK34" s="221"/>
      <c r="RL34" s="221"/>
      <c r="RM34" s="221"/>
      <c r="RN34" s="221"/>
      <c r="RO34" s="221"/>
      <c r="RP34" s="221"/>
      <c r="RQ34" s="221"/>
      <c r="RR34" s="221"/>
      <c r="RS34" s="221"/>
      <c r="RT34" s="221"/>
      <c r="RU34" s="221"/>
      <c r="RV34" s="221"/>
      <c r="RW34" s="221"/>
      <c r="RX34" s="221"/>
      <c r="RY34" s="221"/>
      <c r="RZ34" s="221"/>
      <c r="SA34" s="221"/>
      <c r="SB34" s="221"/>
      <c r="SC34" s="221"/>
      <c r="SD34" s="221"/>
      <c r="SE34" s="221"/>
      <c r="SF34" s="221"/>
      <c r="SG34" s="221"/>
      <c r="SH34" s="221"/>
      <c r="SI34" s="221"/>
      <c r="SJ34" s="221"/>
      <c r="SK34" s="221"/>
      <c r="SL34" s="221"/>
      <c r="SM34" s="221"/>
      <c r="SN34" s="221"/>
      <c r="SO34" s="221"/>
      <c r="SP34" s="221"/>
      <c r="SQ34" s="221"/>
      <c r="SR34" s="221"/>
      <c r="SS34" s="221"/>
      <c r="ST34" s="221"/>
      <c r="SU34" s="221"/>
      <c r="SV34" s="221"/>
      <c r="SW34" s="221"/>
      <c r="SX34" s="221"/>
      <c r="SY34" s="221"/>
      <c r="SZ34" s="221"/>
      <c r="TA34" s="221"/>
      <c r="TB34" s="221"/>
      <c r="TC34" s="221"/>
      <c r="TD34" s="221"/>
      <c r="TE34" s="221"/>
      <c r="TF34" s="221"/>
      <c r="TG34" s="221"/>
      <c r="TH34" s="221"/>
      <c r="TI34" s="221"/>
      <c r="TJ34" s="221"/>
      <c r="TK34" s="221"/>
      <c r="TL34" s="221"/>
      <c r="TM34" s="221"/>
      <c r="TN34" s="221"/>
      <c r="TO34" s="221"/>
      <c r="TP34" s="221"/>
      <c r="TQ34" s="221"/>
      <c r="TR34" s="221"/>
      <c r="TS34" s="221"/>
      <c r="TT34" s="221"/>
      <c r="TU34" s="221"/>
      <c r="TV34" s="221"/>
      <c r="TW34" s="221"/>
      <c r="TX34" s="221"/>
      <c r="TY34" s="221"/>
      <c r="TZ34" s="221"/>
      <c r="UA34" s="221"/>
      <c r="UB34" s="221"/>
      <c r="UC34" s="221"/>
      <c r="UD34" s="221"/>
      <c r="UE34" s="221"/>
      <c r="UF34" s="221"/>
      <c r="UG34" s="221"/>
      <c r="UH34" s="221"/>
      <c r="UI34" s="221"/>
      <c r="UJ34" s="221"/>
      <c r="UK34" s="221"/>
      <c r="UL34" s="221"/>
      <c r="UM34" s="221"/>
      <c r="UN34" s="221"/>
      <c r="UO34" s="221"/>
      <c r="UP34" s="221"/>
      <c r="UQ34" s="221"/>
      <c r="UR34" s="221"/>
      <c r="US34" s="221"/>
      <c r="UT34" s="221"/>
      <c r="UU34" s="221"/>
      <c r="UV34" s="221"/>
      <c r="UW34" s="221"/>
      <c r="UX34" s="221"/>
      <c r="UY34" s="221"/>
      <c r="UZ34" s="221"/>
      <c r="VA34" s="221"/>
      <c r="VB34" s="221"/>
      <c r="VC34" s="221"/>
      <c r="VD34" s="221"/>
      <c r="VE34" s="221"/>
      <c r="VF34" s="221"/>
      <c r="VG34" s="221"/>
      <c r="VH34" s="221"/>
      <c r="VI34" s="221"/>
      <c r="VJ34" s="221"/>
      <c r="VK34" s="221"/>
      <c r="VL34" s="221"/>
      <c r="VM34" s="221"/>
      <c r="VN34" s="221"/>
      <c r="VO34" s="221"/>
      <c r="VP34" s="221"/>
      <c r="VQ34" s="221"/>
      <c r="VR34" s="221"/>
      <c r="VS34" s="221"/>
      <c r="VT34" s="221"/>
      <c r="VU34" s="221"/>
      <c r="VV34" s="221"/>
      <c r="VW34" s="221"/>
      <c r="VX34" s="221"/>
      <c r="VY34" s="221"/>
      <c r="VZ34" s="221"/>
      <c r="WA34" s="221"/>
      <c r="WB34" s="221"/>
      <c r="WC34" s="221"/>
      <c r="WD34" s="221"/>
      <c r="WE34" s="221"/>
      <c r="WF34" s="221"/>
      <c r="WG34" s="221"/>
      <c r="WH34" s="221"/>
      <c r="WI34" s="221"/>
      <c r="WJ34" s="221"/>
      <c r="WK34" s="221"/>
      <c r="WL34" s="221"/>
      <c r="WM34" s="221"/>
      <c r="WN34" s="221"/>
      <c r="WO34" s="221"/>
      <c r="WP34" s="221"/>
      <c r="WQ34" s="221"/>
      <c r="WR34" s="221"/>
      <c r="WS34" s="221"/>
      <c r="WT34" s="221"/>
      <c r="WU34" s="221"/>
      <c r="WV34" s="221"/>
      <c r="WW34" s="221"/>
      <c r="WX34" s="221"/>
      <c r="WY34" s="221"/>
      <c r="WZ34" s="221"/>
      <c r="XA34" s="221"/>
      <c r="XB34" s="221"/>
      <c r="XC34" s="221"/>
      <c r="XD34" s="221"/>
      <c r="XE34" s="221"/>
      <c r="XF34" s="221"/>
      <c r="XG34" s="221"/>
      <c r="XH34" s="221"/>
      <c r="XI34" s="221"/>
      <c r="XJ34" s="221"/>
      <c r="XK34" s="221"/>
      <c r="XL34" s="221"/>
      <c r="XM34" s="221"/>
      <c r="XN34" s="221"/>
      <c r="XO34" s="221"/>
      <c r="XP34" s="221"/>
      <c r="XQ34" s="221"/>
      <c r="XR34" s="221"/>
      <c r="XS34" s="221"/>
      <c r="XT34" s="221"/>
      <c r="XU34" s="221"/>
      <c r="XV34" s="221"/>
      <c r="XW34" s="221"/>
      <c r="XX34" s="221"/>
      <c r="XY34" s="221"/>
      <c r="XZ34" s="221"/>
      <c r="YA34" s="221"/>
      <c r="YB34" s="221"/>
      <c r="YC34" s="221"/>
      <c r="YD34" s="221"/>
      <c r="YE34" s="221"/>
      <c r="YF34" s="221"/>
      <c r="YG34" s="221"/>
      <c r="YH34" s="221"/>
      <c r="YI34" s="221"/>
      <c r="YJ34" s="221"/>
      <c r="YK34" s="221"/>
      <c r="YL34" s="221"/>
      <c r="YM34" s="221"/>
      <c r="YN34" s="221"/>
      <c r="YO34" s="221"/>
      <c r="YP34" s="221"/>
      <c r="YQ34" s="221"/>
      <c r="YR34" s="221"/>
      <c r="YS34" s="221"/>
      <c r="YT34" s="221"/>
      <c r="YU34" s="221"/>
      <c r="YV34" s="221"/>
      <c r="YW34" s="221"/>
      <c r="YX34" s="221"/>
      <c r="YY34" s="221"/>
      <c r="YZ34" s="221"/>
      <c r="ZA34" s="221"/>
      <c r="ZB34" s="221"/>
      <c r="ZC34" s="221"/>
      <c r="ZD34" s="221"/>
      <c r="ZE34" s="221"/>
      <c r="ZF34" s="221"/>
      <c r="ZG34" s="221"/>
      <c r="ZH34" s="221"/>
      <c r="ZI34" s="221"/>
      <c r="ZJ34" s="221"/>
      <c r="ZK34" s="221"/>
      <c r="ZL34" s="221"/>
      <c r="ZM34" s="221"/>
      <c r="ZN34" s="221"/>
      <c r="ZO34" s="221"/>
      <c r="ZP34" s="221"/>
      <c r="ZQ34" s="221"/>
      <c r="ZR34" s="221"/>
      <c r="ZS34" s="221"/>
      <c r="ZT34" s="221"/>
      <c r="ZU34" s="221"/>
      <c r="ZV34" s="221"/>
      <c r="ZW34" s="221"/>
      <c r="ZX34" s="221"/>
      <c r="ZY34" s="221"/>
      <c r="ZZ34" s="221"/>
      <c r="AAA34" s="221"/>
      <c r="AAB34" s="221"/>
      <c r="AAC34" s="221"/>
      <c r="AAD34" s="221"/>
      <c r="AAE34" s="221"/>
      <c r="AAF34" s="221"/>
      <c r="AAG34" s="221"/>
      <c r="AAH34" s="221"/>
      <c r="AAI34" s="221"/>
      <c r="AAJ34" s="221"/>
      <c r="AAK34" s="221"/>
      <c r="AAL34" s="221"/>
      <c r="AAM34" s="221"/>
      <c r="AAN34" s="221"/>
      <c r="AAO34" s="221"/>
      <c r="AAP34" s="221"/>
      <c r="AAQ34" s="221"/>
      <c r="AAR34" s="221"/>
      <c r="AAS34" s="221"/>
      <c r="AAT34" s="221"/>
      <c r="AAU34" s="221"/>
      <c r="AAV34" s="221"/>
      <c r="AAW34" s="221"/>
      <c r="AAX34" s="221"/>
      <c r="AAY34" s="221"/>
      <c r="AAZ34" s="221"/>
      <c r="ABA34" s="221"/>
      <c r="ABB34" s="221"/>
      <c r="ABC34" s="221"/>
      <c r="ABD34" s="221"/>
      <c r="ABE34" s="221"/>
      <c r="ABF34" s="221"/>
      <c r="ABG34" s="221"/>
      <c r="ABH34" s="221"/>
      <c r="ABI34" s="221"/>
      <c r="ABJ34" s="221"/>
      <c r="ABK34" s="221"/>
      <c r="ABL34" s="221"/>
      <c r="ABM34" s="221"/>
      <c r="ABN34" s="221"/>
      <c r="ABO34" s="221"/>
      <c r="ABP34" s="221"/>
      <c r="ABQ34" s="221"/>
      <c r="ABR34" s="221"/>
      <c r="ABS34" s="221"/>
      <c r="ABT34" s="221"/>
      <c r="ABU34" s="221"/>
      <c r="ABV34" s="221"/>
      <c r="ABW34" s="221"/>
      <c r="ABX34" s="221"/>
      <c r="ABY34" s="221"/>
      <c r="ABZ34" s="221"/>
      <c r="ACA34" s="221"/>
      <c r="ACB34" s="221"/>
      <c r="ACC34" s="221"/>
      <c r="ACD34" s="221"/>
      <c r="ACE34" s="221"/>
      <c r="ACF34" s="221"/>
      <c r="ACG34" s="221"/>
      <c r="ACH34" s="221"/>
      <c r="ACI34" s="221"/>
      <c r="ACJ34" s="221"/>
      <c r="ACK34" s="221"/>
      <c r="ACL34" s="221"/>
      <c r="ACM34" s="221"/>
      <c r="ACN34" s="221"/>
      <c r="ACO34" s="221"/>
      <c r="ACP34" s="221"/>
      <c r="ACQ34" s="221"/>
      <c r="ACR34" s="221"/>
      <c r="ACS34" s="221"/>
      <c r="ACT34" s="221"/>
      <c r="ACU34" s="221"/>
      <c r="ACV34" s="221"/>
      <c r="ACW34" s="221"/>
      <c r="ACX34" s="221"/>
      <c r="ACY34" s="221"/>
      <c r="ACZ34" s="221"/>
      <c r="ADA34" s="221"/>
      <c r="ADB34" s="221"/>
    </row>
    <row r="35" spans="1:782" s="240" customFormat="1" x14ac:dyDescent="0.2">
      <c r="A35" s="238"/>
      <c r="B35" s="238"/>
      <c r="C35" s="261"/>
      <c r="D35" s="239"/>
      <c r="E35" s="241"/>
      <c r="F35" s="24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  <c r="GE35" s="221"/>
      <c r="GF35" s="221"/>
      <c r="GG35" s="221"/>
      <c r="GH35" s="221"/>
      <c r="GI35" s="221"/>
      <c r="GJ35" s="221"/>
      <c r="GK35" s="221"/>
      <c r="GL35" s="221"/>
      <c r="GM35" s="221"/>
      <c r="GN35" s="221"/>
      <c r="GO35" s="221"/>
      <c r="GP35" s="221"/>
      <c r="GQ35" s="221"/>
      <c r="GR35" s="221"/>
      <c r="GS35" s="221"/>
      <c r="GT35" s="221"/>
      <c r="GU35" s="221"/>
      <c r="GV35" s="221"/>
      <c r="GW35" s="221"/>
      <c r="GX35" s="221"/>
      <c r="GY35" s="221"/>
      <c r="GZ35" s="221"/>
      <c r="HA35" s="221"/>
      <c r="HB35" s="221"/>
      <c r="HC35" s="221"/>
      <c r="HD35" s="221"/>
      <c r="HE35" s="221"/>
      <c r="HF35" s="221"/>
      <c r="HG35" s="221"/>
      <c r="HH35" s="221"/>
      <c r="HI35" s="221"/>
      <c r="HJ35" s="221"/>
      <c r="HK35" s="221"/>
      <c r="HL35" s="221"/>
      <c r="HM35" s="221"/>
      <c r="HN35" s="221"/>
      <c r="HO35" s="221"/>
      <c r="HP35" s="221"/>
      <c r="HQ35" s="221"/>
      <c r="HR35" s="221"/>
      <c r="HS35" s="221"/>
      <c r="HT35" s="221"/>
      <c r="HU35" s="221"/>
      <c r="HV35" s="221"/>
      <c r="HW35" s="221"/>
      <c r="HX35" s="221"/>
      <c r="HY35" s="221"/>
      <c r="HZ35" s="221"/>
      <c r="IA35" s="221"/>
      <c r="IB35" s="221"/>
      <c r="IC35" s="221"/>
      <c r="ID35" s="221"/>
      <c r="IE35" s="221"/>
      <c r="IF35" s="221"/>
      <c r="IG35" s="221"/>
      <c r="IH35" s="221"/>
      <c r="II35" s="221"/>
      <c r="IJ35" s="221"/>
      <c r="IK35" s="221"/>
      <c r="IL35" s="221"/>
      <c r="IM35" s="221"/>
      <c r="IN35" s="221"/>
      <c r="IO35" s="221"/>
      <c r="IP35" s="221"/>
      <c r="IQ35" s="221"/>
      <c r="IR35" s="221"/>
      <c r="IS35" s="221"/>
      <c r="IT35" s="221"/>
      <c r="IU35" s="221"/>
      <c r="IV35" s="221"/>
      <c r="IW35" s="221"/>
      <c r="IX35" s="221"/>
      <c r="IY35" s="221"/>
      <c r="IZ35" s="221"/>
      <c r="JA35" s="221"/>
      <c r="JB35" s="221"/>
      <c r="JC35" s="221"/>
      <c r="JD35" s="221"/>
      <c r="JE35" s="221"/>
      <c r="JF35" s="221"/>
      <c r="JG35" s="221"/>
      <c r="JH35" s="221"/>
      <c r="JI35" s="221"/>
      <c r="JJ35" s="221"/>
      <c r="JK35" s="221"/>
      <c r="JL35" s="221"/>
      <c r="JM35" s="221"/>
      <c r="JN35" s="221"/>
      <c r="JO35" s="221"/>
      <c r="JP35" s="221"/>
      <c r="JQ35" s="221"/>
      <c r="JR35" s="221"/>
      <c r="JS35" s="221"/>
      <c r="JT35" s="221"/>
      <c r="JU35" s="221"/>
      <c r="JV35" s="221"/>
      <c r="JW35" s="221"/>
      <c r="JX35" s="221"/>
      <c r="JY35" s="221"/>
      <c r="JZ35" s="221"/>
      <c r="KA35" s="221"/>
      <c r="KB35" s="221"/>
      <c r="KC35" s="221"/>
      <c r="KD35" s="221"/>
      <c r="KE35" s="221"/>
      <c r="KF35" s="221"/>
      <c r="KG35" s="221"/>
      <c r="KH35" s="221"/>
      <c r="KI35" s="221"/>
      <c r="KJ35" s="221"/>
      <c r="KK35" s="221"/>
      <c r="KL35" s="221"/>
      <c r="KM35" s="221"/>
      <c r="KN35" s="221"/>
      <c r="KO35" s="221"/>
      <c r="KP35" s="221"/>
      <c r="KQ35" s="221"/>
      <c r="KR35" s="221"/>
      <c r="KS35" s="221"/>
      <c r="KT35" s="221"/>
      <c r="KU35" s="221"/>
      <c r="KV35" s="221"/>
      <c r="KW35" s="221"/>
      <c r="KX35" s="221"/>
      <c r="KY35" s="221"/>
      <c r="KZ35" s="221"/>
      <c r="LA35" s="221"/>
      <c r="LB35" s="221"/>
      <c r="LC35" s="221"/>
      <c r="LD35" s="221"/>
      <c r="LE35" s="221"/>
      <c r="LF35" s="221"/>
      <c r="LG35" s="221"/>
      <c r="LH35" s="221"/>
      <c r="LI35" s="221"/>
      <c r="LJ35" s="221"/>
      <c r="LK35" s="221"/>
      <c r="LL35" s="221"/>
      <c r="LM35" s="221"/>
      <c r="LN35" s="221"/>
      <c r="LO35" s="221"/>
      <c r="LP35" s="221"/>
      <c r="LQ35" s="221"/>
      <c r="LR35" s="221"/>
      <c r="LS35" s="221"/>
      <c r="LT35" s="221"/>
      <c r="LU35" s="221"/>
      <c r="LV35" s="221"/>
      <c r="LW35" s="221"/>
      <c r="LX35" s="221"/>
      <c r="LY35" s="221"/>
      <c r="LZ35" s="221"/>
      <c r="MA35" s="221"/>
      <c r="MB35" s="221"/>
      <c r="MC35" s="221"/>
      <c r="MD35" s="221"/>
      <c r="ME35" s="221"/>
      <c r="MF35" s="221"/>
      <c r="MG35" s="221"/>
      <c r="MH35" s="221"/>
      <c r="MI35" s="221"/>
      <c r="MJ35" s="221"/>
      <c r="MK35" s="221"/>
      <c r="ML35" s="221"/>
      <c r="MM35" s="221"/>
      <c r="MN35" s="221"/>
      <c r="MO35" s="221"/>
      <c r="MP35" s="221"/>
      <c r="MQ35" s="221"/>
      <c r="MR35" s="221"/>
      <c r="MS35" s="221"/>
      <c r="MT35" s="221"/>
      <c r="MU35" s="221"/>
      <c r="MV35" s="221"/>
      <c r="MW35" s="221"/>
      <c r="MX35" s="221"/>
      <c r="MY35" s="221"/>
      <c r="MZ35" s="221"/>
      <c r="NA35" s="221"/>
      <c r="NB35" s="221"/>
      <c r="NC35" s="221"/>
      <c r="ND35" s="221"/>
      <c r="NE35" s="221"/>
      <c r="NF35" s="221"/>
      <c r="NG35" s="221"/>
      <c r="NH35" s="221"/>
      <c r="NI35" s="221"/>
      <c r="NJ35" s="221"/>
      <c r="NK35" s="221"/>
      <c r="NL35" s="221"/>
      <c r="NM35" s="221"/>
      <c r="NN35" s="221"/>
      <c r="NO35" s="221"/>
      <c r="NP35" s="221"/>
      <c r="NQ35" s="221"/>
      <c r="NR35" s="221"/>
      <c r="NS35" s="221"/>
      <c r="NT35" s="221"/>
      <c r="NU35" s="221"/>
      <c r="NV35" s="221"/>
      <c r="NW35" s="221"/>
      <c r="NX35" s="221"/>
      <c r="NY35" s="221"/>
      <c r="NZ35" s="221"/>
      <c r="OA35" s="221"/>
      <c r="OB35" s="221"/>
      <c r="OC35" s="221"/>
      <c r="OD35" s="221"/>
      <c r="OE35" s="221"/>
      <c r="OF35" s="221"/>
      <c r="OG35" s="221"/>
      <c r="OH35" s="221"/>
      <c r="OI35" s="221"/>
      <c r="OJ35" s="221"/>
      <c r="OK35" s="221"/>
      <c r="OL35" s="221"/>
      <c r="OM35" s="221"/>
      <c r="ON35" s="221"/>
      <c r="OO35" s="221"/>
      <c r="OP35" s="221"/>
      <c r="OQ35" s="221"/>
      <c r="OR35" s="221"/>
      <c r="OS35" s="221"/>
      <c r="OT35" s="221"/>
      <c r="OU35" s="221"/>
      <c r="OV35" s="221"/>
      <c r="OW35" s="221"/>
      <c r="OX35" s="221"/>
      <c r="OY35" s="221"/>
      <c r="OZ35" s="221"/>
      <c r="PA35" s="221"/>
      <c r="PB35" s="221"/>
      <c r="PC35" s="221"/>
      <c r="PD35" s="221"/>
      <c r="PE35" s="221"/>
      <c r="PF35" s="221"/>
      <c r="PG35" s="221"/>
      <c r="PH35" s="221"/>
      <c r="PI35" s="221"/>
      <c r="PJ35" s="221"/>
      <c r="PK35" s="221"/>
      <c r="PL35" s="221"/>
      <c r="PM35" s="221"/>
      <c r="PN35" s="221"/>
      <c r="PO35" s="221"/>
      <c r="PP35" s="221"/>
      <c r="PQ35" s="221"/>
      <c r="PR35" s="221"/>
      <c r="PS35" s="221"/>
      <c r="PT35" s="221"/>
      <c r="PU35" s="221"/>
      <c r="PV35" s="221"/>
      <c r="PW35" s="221"/>
      <c r="PX35" s="221"/>
      <c r="PY35" s="221"/>
      <c r="PZ35" s="221"/>
      <c r="QA35" s="221"/>
      <c r="QB35" s="221"/>
      <c r="QC35" s="221"/>
      <c r="QD35" s="221"/>
      <c r="QE35" s="221"/>
      <c r="QF35" s="221"/>
      <c r="QG35" s="221"/>
      <c r="QH35" s="221"/>
      <c r="QI35" s="221"/>
      <c r="QJ35" s="221"/>
      <c r="QK35" s="221"/>
      <c r="QL35" s="221"/>
      <c r="QM35" s="221"/>
      <c r="QN35" s="221"/>
      <c r="QO35" s="221"/>
      <c r="QP35" s="221"/>
      <c r="QQ35" s="221"/>
      <c r="QR35" s="221"/>
      <c r="QS35" s="221"/>
      <c r="QT35" s="221"/>
      <c r="QU35" s="221"/>
      <c r="QV35" s="221"/>
      <c r="QW35" s="221"/>
      <c r="QX35" s="221"/>
      <c r="QY35" s="221"/>
      <c r="QZ35" s="221"/>
      <c r="RA35" s="221"/>
      <c r="RB35" s="221"/>
      <c r="RC35" s="221"/>
      <c r="RD35" s="221"/>
      <c r="RE35" s="221"/>
      <c r="RF35" s="221"/>
      <c r="RG35" s="221"/>
      <c r="RH35" s="221"/>
      <c r="RI35" s="221"/>
      <c r="RJ35" s="221"/>
      <c r="RK35" s="221"/>
      <c r="RL35" s="221"/>
      <c r="RM35" s="221"/>
      <c r="RN35" s="221"/>
      <c r="RO35" s="221"/>
      <c r="RP35" s="221"/>
      <c r="RQ35" s="221"/>
      <c r="RR35" s="221"/>
      <c r="RS35" s="221"/>
      <c r="RT35" s="221"/>
      <c r="RU35" s="221"/>
      <c r="RV35" s="221"/>
      <c r="RW35" s="221"/>
      <c r="RX35" s="221"/>
      <c r="RY35" s="221"/>
      <c r="RZ35" s="221"/>
      <c r="SA35" s="221"/>
      <c r="SB35" s="221"/>
      <c r="SC35" s="221"/>
      <c r="SD35" s="221"/>
      <c r="SE35" s="221"/>
      <c r="SF35" s="221"/>
      <c r="SG35" s="221"/>
      <c r="SH35" s="221"/>
      <c r="SI35" s="221"/>
      <c r="SJ35" s="221"/>
      <c r="SK35" s="221"/>
      <c r="SL35" s="221"/>
      <c r="SM35" s="221"/>
      <c r="SN35" s="221"/>
      <c r="SO35" s="221"/>
      <c r="SP35" s="221"/>
      <c r="SQ35" s="221"/>
      <c r="SR35" s="221"/>
      <c r="SS35" s="221"/>
      <c r="ST35" s="221"/>
      <c r="SU35" s="221"/>
      <c r="SV35" s="221"/>
      <c r="SW35" s="221"/>
      <c r="SX35" s="221"/>
      <c r="SY35" s="221"/>
      <c r="SZ35" s="221"/>
      <c r="TA35" s="221"/>
      <c r="TB35" s="221"/>
      <c r="TC35" s="221"/>
      <c r="TD35" s="221"/>
      <c r="TE35" s="221"/>
      <c r="TF35" s="221"/>
      <c r="TG35" s="221"/>
      <c r="TH35" s="221"/>
      <c r="TI35" s="221"/>
      <c r="TJ35" s="221"/>
      <c r="TK35" s="221"/>
      <c r="TL35" s="221"/>
      <c r="TM35" s="221"/>
      <c r="TN35" s="221"/>
      <c r="TO35" s="221"/>
      <c r="TP35" s="221"/>
      <c r="TQ35" s="221"/>
      <c r="TR35" s="221"/>
      <c r="TS35" s="221"/>
      <c r="TT35" s="221"/>
      <c r="TU35" s="221"/>
      <c r="TV35" s="221"/>
      <c r="TW35" s="221"/>
      <c r="TX35" s="221"/>
      <c r="TY35" s="221"/>
      <c r="TZ35" s="221"/>
      <c r="UA35" s="221"/>
      <c r="UB35" s="221"/>
      <c r="UC35" s="221"/>
      <c r="UD35" s="221"/>
      <c r="UE35" s="221"/>
      <c r="UF35" s="221"/>
      <c r="UG35" s="221"/>
      <c r="UH35" s="221"/>
      <c r="UI35" s="221"/>
      <c r="UJ35" s="221"/>
      <c r="UK35" s="221"/>
      <c r="UL35" s="221"/>
      <c r="UM35" s="221"/>
      <c r="UN35" s="221"/>
      <c r="UO35" s="221"/>
      <c r="UP35" s="221"/>
      <c r="UQ35" s="221"/>
      <c r="UR35" s="221"/>
      <c r="US35" s="221"/>
      <c r="UT35" s="221"/>
      <c r="UU35" s="221"/>
      <c r="UV35" s="221"/>
      <c r="UW35" s="221"/>
      <c r="UX35" s="221"/>
      <c r="UY35" s="221"/>
      <c r="UZ35" s="221"/>
      <c r="VA35" s="221"/>
      <c r="VB35" s="221"/>
      <c r="VC35" s="221"/>
      <c r="VD35" s="221"/>
      <c r="VE35" s="221"/>
      <c r="VF35" s="221"/>
      <c r="VG35" s="221"/>
      <c r="VH35" s="221"/>
      <c r="VI35" s="221"/>
      <c r="VJ35" s="221"/>
      <c r="VK35" s="221"/>
      <c r="VL35" s="221"/>
      <c r="VM35" s="221"/>
      <c r="VN35" s="221"/>
      <c r="VO35" s="221"/>
      <c r="VP35" s="221"/>
      <c r="VQ35" s="221"/>
      <c r="VR35" s="221"/>
      <c r="VS35" s="221"/>
      <c r="VT35" s="221"/>
      <c r="VU35" s="221"/>
      <c r="VV35" s="221"/>
      <c r="VW35" s="221"/>
      <c r="VX35" s="221"/>
      <c r="VY35" s="221"/>
      <c r="VZ35" s="221"/>
      <c r="WA35" s="221"/>
      <c r="WB35" s="221"/>
      <c r="WC35" s="221"/>
      <c r="WD35" s="221"/>
      <c r="WE35" s="221"/>
      <c r="WF35" s="221"/>
      <c r="WG35" s="221"/>
      <c r="WH35" s="221"/>
      <c r="WI35" s="221"/>
      <c r="WJ35" s="221"/>
      <c r="WK35" s="221"/>
      <c r="WL35" s="221"/>
      <c r="WM35" s="221"/>
      <c r="WN35" s="221"/>
      <c r="WO35" s="221"/>
      <c r="WP35" s="221"/>
      <c r="WQ35" s="221"/>
      <c r="WR35" s="221"/>
      <c r="WS35" s="221"/>
      <c r="WT35" s="221"/>
      <c r="WU35" s="221"/>
      <c r="WV35" s="221"/>
      <c r="WW35" s="221"/>
      <c r="WX35" s="221"/>
      <c r="WY35" s="221"/>
      <c r="WZ35" s="221"/>
      <c r="XA35" s="221"/>
      <c r="XB35" s="221"/>
      <c r="XC35" s="221"/>
      <c r="XD35" s="221"/>
      <c r="XE35" s="221"/>
      <c r="XF35" s="221"/>
      <c r="XG35" s="221"/>
      <c r="XH35" s="221"/>
      <c r="XI35" s="221"/>
      <c r="XJ35" s="221"/>
      <c r="XK35" s="221"/>
      <c r="XL35" s="221"/>
      <c r="XM35" s="221"/>
      <c r="XN35" s="221"/>
      <c r="XO35" s="221"/>
      <c r="XP35" s="221"/>
      <c r="XQ35" s="221"/>
      <c r="XR35" s="221"/>
      <c r="XS35" s="221"/>
      <c r="XT35" s="221"/>
      <c r="XU35" s="221"/>
      <c r="XV35" s="221"/>
      <c r="XW35" s="221"/>
      <c r="XX35" s="221"/>
      <c r="XY35" s="221"/>
      <c r="XZ35" s="221"/>
      <c r="YA35" s="221"/>
      <c r="YB35" s="221"/>
      <c r="YC35" s="221"/>
      <c r="YD35" s="221"/>
      <c r="YE35" s="221"/>
      <c r="YF35" s="221"/>
      <c r="YG35" s="221"/>
      <c r="YH35" s="221"/>
      <c r="YI35" s="221"/>
      <c r="YJ35" s="221"/>
      <c r="YK35" s="221"/>
      <c r="YL35" s="221"/>
      <c r="YM35" s="221"/>
      <c r="YN35" s="221"/>
      <c r="YO35" s="221"/>
      <c r="YP35" s="221"/>
      <c r="YQ35" s="221"/>
      <c r="YR35" s="221"/>
      <c r="YS35" s="221"/>
      <c r="YT35" s="221"/>
      <c r="YU35" s="221"/>
      <c r="YV35" s="221"/>
      <c r="YW35" s="221"/>
      <c r="YX35" s="221"/>
      <c r="YY35" s="221"/>
      <c r="YZ35" s="221"/>
      <c r="ZA35" s="221"/>
      <c r="ZB35" s="221"/>
      <c r="ZC35" s="221"/>
      <c r="ZD35" s="221"/>
      <c r="ZE35" s="221"/>
      <c r="ZF35" s="221"/>
      <c r="ZG35" s="221"/>
      <c r="ZH35" s="221"/>
      <c r="ZI35" s="221"/>
      <c r="ZJ35" s="221"/>
      <c r="ZK35" s="221"/>
      <c r="ZL35" s="221"/>
      <c r="ZM35" s="221"/>
      <c r="ZN35" s="221"/>
      <c r="ZO35" s="221"/>
      <c r="ZP35" s="221"/>
      <c r="ZQ35" s="221"/>
      <c r="ZR35" s="221"/>
      <c r="ZS35" s="221"/>
      <c r="ZT35" s="221"/>
      <c r="ZU35" s="221"/>
      <c r="ZV35" s="221"/>
      <c r="ZW35" s="221"/>
      <c r="ZX35" s="221"/>
      <c r="ZY35" s="221"/>
      <c r="ZZ35" s="221"/>
      <c r="AAA35" s="221"/>
      <c r="AAB35" s="221"/>
      <c r="AAC35" s="221"/>
      <c r="AAD35" s="221"/>
      <c r="AAE35" s="221"/>
      <c r="AAF35" s="221"/>
      <c r="AAG35" s="221"/>
      <c r="AAH35" s="221"/>
      <c r="AAI35" s="221"/>
      <c r="AAJ35" s="221"/>
      <c r="AAK35" s="221"/>
      <c r="AAL35" s="221"/>
      <c r="AAM35" s="221"/>
      <c r="AAN35" s="221"/>
      <c r="AAO35" s="221"/>
      <c r="AAP35" s="221"/>
      <c r="AAQ35" s="221"/>
      <c r="AAR35" s="221"/>
      <c r="AAS35" s="221"/>
      <c r="AAT35" s="221"/>
      <c r="AAU35" s="221"/>
      <c r="AAV35" s="221"/>
      <c r="AAW35" s="221"/>
      <c r="AAX35" s="221"/>
      <c r="AAY35" s="221"/>
      <c r="AAZ35" s="221"/>
      <c r="ABA35" s="221"/>
      <c r="ABB35" s="221"/>
      <c r="ABC35" s="221"/>
      <c r="ABD35" s="221"/>
      <c r="ABE35" s="221"/>
      <c r="ABF35" s="221"/>
      <c r="ABG35" s="221"/>
      <c r="ABH35" s="221"/>
      <c r="ABI35" s="221"/>
      <c r="ABJ35" s="221"/>
      <c r="ABK35" s="221"/>
      <c r="ABL35" s="221"/>
      <c r="ABM35" s="221"/>
      <c r="ABN35" s="221"/>
      <c r="ABO35" s="221"/>
      <c r="ABP35" s="221"/>
      <c r="ABQ35" s="221"/>
      <c r="ABR35" s="221"/>
      <c r="ABS35" s="221"/>
      <c r="ABT35" s="221"/>
      <c r="ABU35" s="221"/>
      <c r="ABV35" s="221"/>
      <c r="ABW35" s="221"/>
      <c r="ABX35" s="221"/>
      <c r="ABY35" s="221"/>
      <c r="ABZ35" s="221"/>
      <c r="ACA35" s="221"/>
      <c r="ACB35" s="221"/>
      <c r="ACC35" s="221"/>
      <c r="ACD35" s="221"/>
      <c r="ACE35" s="221"/>
      <c r="ACF35" s="221"/>
      <c r="ACG35" s="221"/>
      <c r="ACH35" s="221"/>
      <c r="ACI35" s="221"/>
      <c r="ACJ35" s="221"/>
      <c r="ACK35" s="221"/>
      <c r="ACL35" s="221"/>
      <c r="ACM35" s="221"/>
      <c r="ACN35" s="221"/>
      <c r="ACO35" s="221"/>
      <c r="ACP35" s="221"/>
      <c r="ACQ35" s="221"/>
      <c r="ACR35" s="221"/>
      <c r="ACS35" s="221"/>
      <c r="ACT35" s="221"/>
      <c r="ACU35" s="221"/>
      <c r="ACV35" s="221"/>
      <c r="ACW35" s="221"/>
      <c r="ACX35" s="221"/>
      <c r="ACY35" s="221"/>
      <c r="ACZ35" s="221"/>
      <c r="ADA35" s="221"/>
      <c r="ADB35" s="221"/>
    </row>
  </sheetData>
  <mergeCells count="3">
    <mergeCell ref="A1:D1"/>
    <mergeCell ref="A29:D29"/>
    <mergeCell ref="A25:D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37</vt:i4>
      </vt:variant>
      <vt:variant>
        <vt:lpstr>Benannte Bereiche</vt:lpstr>
      </vt:variant>
      <vt:variant>
        <vt:i4>2</vt:i4>
      </vt:variant>
    </vt:vector>
  </HeadingPairs>
  <TitlesOfParts>
    <vt:vector size="39" baseType="lpstr">
      <vt:lpstr>Bundespartei-Bilanz</vt:lpstr>
      <vt:lpstr>Bundespartei</vt:lpstr>
      <vt:lpstr>Burgenland</vt:lpstr>
      <vt:lpstr>Eisenstadt</vt:lpstr>
      <vt:lpstr>Burgenland BG</vt:lpstr>
      <vt:lpstr>Kärnten</vt:lpstr>
      <vt:lpstr>Klagenfurt</vt:lpstr>
      <vt:lpstr>Ktn-Stat.</vt:lpstr>
      <vt:lpstr>NÖ</vt:lpstr>
      <vt:lpstr>St. Pölten</vt:lpstr>
      <vt:lpstr>NÖ-Stat.</vt:lpstr>
      <vt:lpstr>NÖ-BG</vt:lpstr>
      <vt:lpstr>OÖ</vt:lpstr>
      <vt:lpstr>Linz</vt:lpstr>
      <vt:lpstr>OÖ-Stat.</vt:lpstr>
      <vt:lpstr>OÖ-BG</vt:lpstr>
      <vt:lpstr>Salzburg (LO)</vt:lpstr>
      <vt:lpstr>Salzburg (Stadt)</vt:lpstr>
      <vt:lpstr>Salzburg-BG</vt:lpstr>
      <vt:lpstr>Stmk</vt:lpstr>
      <vt:lpstr>Graz</vt:lpstr>
      <vt:lpstr>Stmk-BG</vt:lpstr>
      <vt:lpstr>Tirol</vt:lpstr>
      <vt:lpstr>Innsbruck</vt:lpstr>
      <vt:lpstr>Tirol-BG</vt:lpstr>
      <vt:lpstr>Vbg</vt:lpstr>
      <vt:lpstr>Bregenz</vt:lpstr>
      <vt:lpstr>Wien</vt:lpstr>
      <vt:lpstr>10. Bundesland</vt:lpstr>
      <vt:lpstr>Grüne Andersrum</vt:lpstr>
      <vt:lpstr>Grüne Frauen</vt:lpstr>
      <vt:lpstr>Generation Plus</vt:lpstr>
      <vt:lpstr>Grüne Jugend</vt:lpstr>
      <vt:lpstr>Grüne Migr. Vbg</vt:lpstr>
      <vt:lpstr>Grüne Migr. Wien</vt:lpstr>
      <vt:lpstr>Erträge NO</vt:lpstr>
      <vt:lpstr>Spenden</vt:lpstr>
      <vt:lpstr>Bundespartei!Datenbank</vt:lpstr>
      <vt:lpstr>'Bundespartei-Bilanz'!Datenbank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Rosenbichler Marianne</cp:lastModifiedBy>
  <cp:lastPrinted>2020-01-09T13:17:37Z</cp:lastPrinted>
  <dcterms:created xsi:type="dcterms:W3CDTF">2019-04-09T12:31:57Z</dcterms:created>
  <dcterms:modified xsi:type="dcterms:W3CDTF">2024-12-05T07:39:33Z</dcterms:modified>
  <cp:category/>
</cp:coreProperties>
</file>